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nh sách đoàn" state="visible" r:id="rId4"/>
    <sheet sheetId="2" name="Rooming list" state="visible" r:id="rId5"/>
    <sheet sheetId="3" name="Hướng dẫn" state="visible" r:id="rId6"/>
  </sheets>
  <definedNames>
    <definedName name="_xlnm.Print_Area" localSheetId="0">'Danh sách đoàn'!$A1:$P73</definedName>
    <definedName name="_xlnm.Print_Titles" localSheetId="0">'Danh sách đoàn'!$13:$13</definedName>
    <definedName name="_xlnm.Print_Area" localSheetId="1">'Rooming list'!$A1:$J54</definedName>
    <definedName name="_xlnm.Print_Titles" localSheetId="1">'Rooming list'!$14:$14</definedName>
  </definedNames>
  <calcPr calcId="171027" fullCalcOnLoad="1"/>
</workbook>
</file>

<file path=xl/sharedStrings.xml><?xml version="1.0" encoding="utf-8"?>
<sst xmlns="http://schemas.openxmlformats.org/spreadsheetml/2006/main" count="175" uniqueCount="142">
  <si>
    <t>[TÊN CÔNG TY LỮ HÀNH]</t>
  </si>
  <si>
    <t>Giấy phép kinh doanh lữ hành số: [...]   |   Địa chỉ: [...]   |   Hotline: [...]   |   Email: [...]</t>
  </si>
  <si>
    <t>DANH SÁCH ĐOÀN</t>
  </si>
  <si>
    <t>Ô chữ xanh trên nền vàng: điền theo đoàn của anh/chị. Ô chữ đen: công thức tự tính, không cần sửa. Tên khách, số hộ chiếu, số điện thoại trong mẫu là ví dụ giả định.</t>
  </si>
  <si>
    <t>1. THÔNG TIN TOUR</t>
  </si>
  <si>
    <t>Mã tour</t>
  </si>
  <si>
    <t>NB-2612-01</t>
  </si>
  <si>
    <t>Tên tour</t>
  </si>
  <si>
    <t>Hà Nội – Tokyo – Núi Phú Sĩ 5 ngày 4 đêm</t>
  </si>
  <si>
    <t>Điểm đến</t>
  </si>
  <si>
    <t>Nhật Bản</t>
  </si>
  <si>
    <t>Ngày đi</t>
  </si>
  <si>
    <t>Ngày về</t>
  </si>
  <si>
    <t>Số ngày</t>
  </si>
  <si>
    <t>Chuyến bay / phương tiện</t>
  </si>
  <si>
    <t>[Chuyến bay đi] / [Chuyến bay về]</t>
  </si>
  <si>
    <t>Trưởng đoàn</t>
  </si>
  <si>
    <t>Nguyễn Văn A</t>
  </si>
  <si>
    <t>ĐT trưởng đoàn</t>
  </si>
  <si>
    <t>0900 000 001</t>
  </si>
  <si>
    <t>Hướng dẫn viên</t>
  </si>
  <si>
    <t>[Họ tên HDV]</t>
  </si>
  <si>
    <t>ĐT hướng dẫn viên</t>
  </si>
  <si>
    <t>[...]</t>
  </si>
  <si>
    <t>Số khách theo hợp đồng</t>
  </si>
  <si>
    <t>Em bé: dưới (tuổi)</t>
  </si>
  <si>
    <t>Trẻ em: dưới (tuổi)</t>
  </si>
  <si>
    <t>Hộ chiếu còn hạn tối thiểu sau ngày về (tháng)</t>
  </si>
  <si>
    <t>Người lớn</t>
  </si>
  <si>
    <t>Trẻ em</t>
  </si>
  <si>
    <t>Em bé</t>
  </si>
  <si>
    <t>TỔNG SỐ KHÁCH</t>
  </si>
  <si>
    <t>Chênh so với hợp đồng</t>
  </si>
  <si>
    <t>Hộ chiếu không đủ hạn</t>
  </si>
  <si>
    <t>Khách chưa xếp phòng</t>
  </si>
  <si>
    <t>Khách chưa có ngày sinh</t>
  </si>
  <si>
    <t>2. DANH SÁCH KHÁCH   (5 dòng đầu là ví dụ giả định: xóa trước khi dùng)</t>
  </si>
  <si>
    <r>
      <rPr>
        <b/>
        <color rgb="FF000000"/>
        <sz val="10"/>
        <rFont val="Arial"/>
      </rPr>
      <t>STT</t>
    </r>
    <r>
      <rPr>
        <color rgb="FF6B7280"/>
        <sz val="8"/>
        <rFont val="Arial"/>
      </rPr>
      <t xml:space="preserve">
No.</t>
    </r>
  </si>
  <si>
    <r>
      <rPr>
        <b/>
        <color rgb="FF000000"/>
        <sz val="10"/>
        <rFont val="Arial"/>
      </rPr>
      <t>Họ và tên theo hộ chiếu (IN HOA, không dấu)</t>
    </r>
    <r>
      <rPr>
        <color rgb="FF6B7280"/>
        <sz val="8"/>
        <rFont val="Arial"/>
      </rPr>
      <t xml:space="preserve">
Full name as in passport</t>
    </r>
  </si>
  <si>
    <r>
      <rPr>
        <b/>
        <color rgb="FF000000"/>
        <sz val="10"/>
        <rFont val="Arial"/>
      </rPr>
      <t>Họ và tên tiếng Việt (có dấu)</t>
    </r>
    <r>
      <rPr>
        <color rgb="FF6B7280"/>
        <sz val="8"/>
        <rFont val="Arial"/>
      </rPr>
      <t xml:space="preserve">
Vietnamese name</t>
    </r>
  </si>
  <si>
    <r>
      <rPr>
        <b/>
        <color rgb="FF000000"/>
        <sz val="10"/>
        <rFont val="Arial"/>
      </rPr>
      <t>Giới tính</t>
    </r>
    <r>
      <rPr>
        <color rgb="FF6B7280"/>
        <sz val="8"/>
        <rFont val="Arial"/>
      </rPr>
      <t xml:space="preserve">
Sex</t>
    </r>
  </si>
  <si>
    <r>
      <rPr>
        <b/>
        <color rgb="FF000000"/>
        <sz val="10"/>
        <rFont val="Arial"/>
      </rPr>
      <t>Ngày sinh</t>
    </r>
    <r>
      <rPr>
        <color rgb="FF6B7280"/>
        <sz val="8"/>
        <rFont val="Arial"/>
      </rPr>
      <t xml:space="preserve">
Date of birth</t>
    </r>
  </si>
  <si>
    <r>
      <rPr>
        <b/>
        <color rgb="FF000000"/>
        <sz val="10"/>
        <rFont val="Arial"/>
      </rPr>
      <t>Tuổi</t>
    </r>
    <r>
      <rPr>
        <color rgb="FF6B7280"/>
        <sz val="8"/>
        <rFont val="Arial"/>
      </rPr>
      <t xml:space="preserve">
Age</t>
    </r>
  </si>
  <si>
    <r>
      <rPr>
        <b/>
        <color rgb="FF000000"/>
        <sz val="10"/>
        <rFont val="Arial"/>
      </rPr>
      <t>Đối tượng</t>
    </r>
    <r>
      <rPr>
        <color rgb="FF6B7280"/>
        <sz val="8"/>
        <rFont val="Arial"/>
      </rPr>
      <t xml:space="preserve">
Category</t>
    </r>
  </si>
  <si>
    <r>
      <rPr>
        <b/>
        <color rgb="FF000000"/>
        <sz val="10"/>
        <rFont val="Arial"/>
      </rPr>
      <t>Quốc tịch</t>
    </r>
    <r>
      <rPr>
        <color rgb="FF6B7280"/>
        <sz val="8"/>
        <rFont val="Arial"/>
      </rPr>
      <t xml:space="preserve">
Nationality</t>
    </r>
  </si>
  <si>
    <r>
      <rPr>
        <b/>
        <color rgb="FF000000"/>
        <sz val="10"/>
        <rFont val="Arial"/>
      </rPr>
      <t>Số hộ chiếu / CCCD</t>
    </r>
    <r>
      <rPr>
        <color rgb="FF6B7280"/>
        <sz val="8"/>
        <rFont val="Arial"/>
      </rPr>
      <t xml:space="preserve">
Passport No.</t>
    </r>
  </si>
  <si>
    <r>
      <rPr>
        <b/>
        <color rgb="FF000000"/>
        <sz val="10"/>
        <rFont val="Arial"/>
      </rPr>
      <t>Hạn hộ chiếu</t>
    </r>
    <r>
      <rPr>
        <color rgb="FF6B7280"/>
        <sz val="8"/>
        <rFont val="Arial"/>
      </rPr>
      <t xml:space="preserve">
Passport expiry</t>
    </r>
  </si>
  <si>
    <r>
      <rPr>
        <b/>
        <color rgb="FF000000"/>
        <sz val="10"/>
        <rFont val="Arial"/>
      </rPr>
      <t>Kiểm tra hạn hộ chiếu</t>
    </r>
    <r>
      <rPr>
        <color rgb="FF6B7280"/>
        <sz val="8"/>
        <rFont val="Arial"/>
      </rPr>
      <t xml:space="preserve">
Validity check</t>
    </r>
  </si>
  <si>
    <r>
      <rPr>
        <b/>
        <color rgb="FF000000"/>
        <sz val="10"/>
        <rFont val="Arial"/>
      </rPr>
      <t>Điện thoại</t>
    </r>
    <r>
      <rPr>
        <color rgb="FF6B7280"/>
        <sz val="8"/>
        <rFont val="Arial"/>
      </rPr>
      <t xml:space="preserve">
Phone</t>
    </r>
  </si>
  <si>
    <r>
      <rPr>
        <b/>
        <color rgb="FF000000"/>
        <sz val="10"/>
        <rFont val="Arial"/>
      </rPr>
      <t>Loại phòng</t>
    </r>
    <r>
      <rPr>
        <color rgb="FF6B7280"/>
        <sz val="8"/>
        <rFont val="Arial"/>
      </rPr>
      <t xml:space="preserve">
Room type</t>
    </r>
  </si>
  <si>
    <r>
      <rPr>
        <b/>
        <color rgb="FF000000"/>
        <sz val="10"/>
        <rFont val="Arial"/>
      </rPr>
      <t>Ở cùng phòng với</t>
    </r>
    <r>
      <rPr>
        <color rgb="FF6B7280"/>
        <sz val="8"/>
        <rFont val="Arial"/>
      </rPr>
      <t xml:space="preserve">
Sharing with</t>
    </r>
  </si>
  <si>
    <r>
      <rPr>
        <b/>
        <color rgb="FF000000"/>
        <sz val="10"/>
        <rFont val="Arial"/>
      </rPr>
      <t>Xếp phòng</t>
    </r>
    <r>
      <rPr>
        <color rgb="FF6B7280"/>
        <sz val="8"/>
        <rFont val="Arial"/>
      </rPr>
      <t xml:space="preserve">
Rooming</t>
    </r>
  </si>
  <si>
    <r>
      <rPr>
        <b/>
        <color rgb="FF000000"/>
        <sz val="10"/>
        <rFont val="Arial"/>
      </rPr>
      <t>Ghi chú (ăn chay, dị ứng, sức khỏe...)</t>
    </r>
    <r>
      <rPr>
        <color rgb="FF6B7280"/>
        <sz val="8"/>
        <rFont val="Arial"/>
      </rPr>
      <t xml:space="preserve">
Remarks</t>
    </r>
  </si>
  <si>
    <t>NGUYEN VAN A</t>
  </si>
  <si>
    <t>Nam</t>
  </si>
  <si>
    <t>Việt Nam</t>
  </si>
  <si>
    <t>C0000001</t>
  </si>
  <si>
    <t>DBL</t>
  </si>
  <si>
    <t>TRAN THI B, NGUYEN BAO C</t>
  </si>
  <si>
    <t>TRAN THI B</t>
  </si>
  <si>
    <t>Trần Thị B</t>
  </si>
  <si>
    <t>Nữ</t>
  </si>
  <si>
    <t>C0000002</t>
  </si>
  <si>
    <t>0900 000 002</t>
  </si>
  <si>
    <t>NGUYEN VAN A, NGUYEN BAO C</t>
  </si>
  <si>
    <t>Ăn chay</t>
  </si>
  <si>
    <t>NGUYEN BAO C</t>
  </si>
  <si>
    <t>Nguyễn Bảo C</t>
  </si>
  <si>
    <t>C0000003</t>
  </si>
  <si>
    <t>Bố mẹ (NGUYEN VAN A, TRAN THI B)</t>
  </si>
  <si>
    <t>Em bé, cần nôi</t>
  </si>
  <si>
    <t>LE THI D</t>
  </si>
  <si>
    <t>Lê Thị D</t>
  </si>
  <si>
    <t>C0000004</t>
  </si>
  <si>
    <t>0900 000 004</t>
  </si>
  <si>
    <t>TWN</t>
  </si>
  <si>
    <t>LE MINH E</t>
  </si>
  <si>
    <t>Dị ứng hải sản</t>
  </si>
  <si>
    <t>Lê Minh E</t>
  </si>
  <si>
    <t>C0000005</t>
  </si>
  <si>
    <t>Trẻ em, ngủ giường riêng</t>
  </si>
  <si>
    <t>Mẫu của TourWell (tourwell.vn), phần mềm quản lý công ty lữ hành. Dòng này nằm ngoài vùng in.</t>
  </si>
  <si>
    <t>ROOMING LIST – DANH SÁCH PHÂN PHÒNG</t>
  </si>
  <si>
    <t>Trang gửi khách sạn. Ô chữ xanh trên nền vàng: điền hoặc sửa. Ô chữ đen: tự lấy từ trang "Danh sách đoàn" hoặc tự tính. Tên khách ghi IN HOA, không dấu, như hộ chiếu.</t>
  </si>
  <si>
    <t>1. THÔNG TIN ĐẶT PHÒNG / BOOKING DETAILS</t>
  </si>
  <si>
    <t>Khách sạn / Hotel</t>
  </si>
  <si>
    <t>[Tên khách sạn]</t>
  </si>
  <si>
    <t>Mã đặt phòng / Booking ref.</t>
  </si>
  <si>
    <t>Người liên hệ KS / Contact</t>
  </si>
  <si>
    <t>Mã tour / Group</t>
  </si>
  <si>
    <t>Tour</t>
  </si>
  <si>
    <t>Trưởng đoàn / Tour leader</t>
  </si>
  <si>
    <t>Nhận phòng / Check-in</t>
  </si>
  <si>
    <t>Trả phòng / Check-out</t>
  </si>
  <si>
    <t>Số đêm / Nights</t>
  </si>
  <si>
    <t>2. TỔNG HỢP PHÒNG / ROOM SUMMARY</t>
  </si>
  <si>
    <r>
      <rPr>
        <b/>
        <color rgb="FF000000"/>
        <sz val="10"/>
        <rFont val="Arial"/>
      </rPr>
      <t>SGL</t>
    </r>
    <r>
      <rPr>
        <color rgb="FF6B7280"/>
        <sz val="8"/>
        <rFont val="Arial"/>
      </rPr>
      <t xml:space="preserve">
phòng đơn</t>
    </r>
  </si>
  <si>
    <r>
      <rPr>
        <b/>
        <color rgb="FF000000"/>
        <sz val="10"/>
        <rFont val="Arial"/>
      </rPr>
      <t>TWN</t>
    </r>
    <r>
      <rPr>
        <color rgb="FF6B7280"/>
        <sz val="8"/>
        <rFont val="Arial"/>
      </rPr>
      <t xml:space="preserve">
2 giường</t>
    </r>
  </si>
  <si>
    <r>
      <rPr>
        <b/>
        <color rgb="FF000000"/>
        <sz val="10"/>
        <rFont val="Arial"/>
      </rPr>
      <t>DBL</t>
    </r>
    <r>
      <rPr>
        <color rgb="FF6B7280"/>
        <sz val="8"/>
        <rFont val="Arial"/>
      </rPr>
      <t xml:space="preserve">
1 giường đôi</t>
    </r>
  </si>
  <si>
    <r>
      <rPr>
        <b/>
        <color rgb="FF000000"/>
        <sz val="10"/>
        <rFont val="Arial"/>
      </rPr>
      <t>TRP</t>
    </r>
    <r>
      <rPr>
        <color rgb="FF6B7280"/>
        <sz val="8"/>
        <rFont val="Arial"/>
      </rPr>
      <t xml:space="preserve">
3 người</t>
    </r>
  </si>
  <si>
    <r>
      <rPr>
        <b/>
        <color rgb="FF000000"/>
        <sz val="10"/>
        <rFont val="Arial"/>
      </rPr>
      <t>Tổng phòng</t>
    </r>
    <r>
      <rPr>
        <color rgb="FF6B7280"/>
        <sz val="8"/>
        <rFont val="Arial"/>
      </rPr>
      <t xml:space="preserve">
Total rooms</t>
    </r>
  </si>
  <si>
    <r>
      <rPr>
        <b/>
        <color rgb="FF000000"/>
        <sz val="10"/>
        <rFont val="Arial"/>
      </rPr>
      <t>Số người</t>
    </r>
    <r>
      <rPr>
        <color rgb="FF6B7280"/>
        <sz val="8"/>
        <rFont val="Arial"/>
      </rPr>
      <t xml:space="preserve">
Guests</t>
    </r>
  </si>
  <si>
    <r>
      <rPr>
        <b/>
        <color rgb="FF000000"/>
        <sz val="10"/>
        <rFont val="Arial"/>
      </rPr>
      <t>Đêm phòng</t>
    </r>
    <r>
      <rPr>
        <color rgb="FF6B7280"/>
        <sz val="8"/>
        <rFont val="Arial"/>
      </rPr>
      <t xml:space="preserve">
Room nights</t>
    </r>
  </si>
  <si>
    <t>Số phòng / Rooms</t>
  </si>
  <si>
    <t>3. PHÂN PHÒNG / ROOMING   (3 dòng đầu là ví dụ giả định: xóa trước khi dùng)</t>
  </si>
  <si>
    <r>
      <rPr>
        <b/>
        <color rgb="FF000000"/>
        <sz val="10"/>
        <rFont val="Arial"/>
      </rPr>
      <t>Số phòng (KS điền)</t>
    </r>
    <r>
      <rPr>
        <color rgb="FF6B7280"/>
        <sz val="8"/>
        <rFont val="Arial"/>
      </rPr>
      <t xml:space="preserve">
Room No.</t>
    </r>
  </si>
  <si>
    <r>
      <rPr>
        <b/>
        <color rgb="FF000000"/>
        <sz val="10"/>
        <rFont val="Arial"/>
      </rPr>
      <t>Khách 1</t>
    </r>
    <r>
      <rPr>
        <color rgb="FF6B7280"/>
        <sz val="8"/>
        <rFont val="Arial"/>
      </rPr>
      <t xml:space="preserve">
Guest 1</t>
    </r>
  </si>
  <si>
    <r>
      <rPr>
        <b/>
        <color rgb="FF000000"/>
        <sz val="10"/>
        <rFont val="Arial"/>
      </rPr>
      <t>Khách 2</t>
    </r>
    <r>
      <rPr>
        <color rgb="FF6B7280"/>
        <sz val="8"/>
        <rFont val="Arial"/>
      </rPr>
      <t xml:space="preserve">
Guest 2</t>
    </r>
  </si>
  <si>
    <r>
      <rPr>
        <b/>
        <color rgb="FF000000"/>
        <sz val="10"/>
        <rFont val="Arial"/>
      </rPr>
      <t>Khách 3 / trẻ em, em bé</t>
    </r>
    <r>
      <rPr>
        <color rgb="FF6B7280"/>
        <sz val="8"/>
        <rFont val="Arial"/>
      </rPr>
      <t xml:space="preserve">
Guest 3 / child, infant</t>
    </r>
  </si>
  <si>
    <r>
      <rPr>
        <b/>
        <color rgb="FF000000"/>
        <sz val="10"/>
        <rFont val="Arial"/>
      </rPr>
      <t>Nhận phòng</t>
    </r>
    <r>
      <rPr>
        <color rgb="FF6B7280"/>
        <sz val="8"/>
        <rFont val="Arial"/>
      </rPr>
      <t xml:space="preserve">
Check-in</t>
    </r>
  </si>
  <si>
    <r>
      <rPr>
        <b/>
        <color rgb="FF000000"/>
        <sz val="10"/>
        <rFont val="Arial"/>
      </rPr>
      <t>Trả phòng</t>
    </r>
    <r>
      <rPr>
        <color rgb="FF6B7280"/>
        <sz val="8"/>
        <rFont val="Arial"/>
      </rPr>
      <t xml:space="preserve">
Check-out</t>
    </r>
  </si>
  <si>
    <r>
      <rPr>
        <b/>
        <color rgb="FF000000"/>
        <sz val="10"/>
        <rFont val="Arial"/>
      </rPr>
      <t>Số đêm</t>
    </r>
    <r>
      <rPr>
        <color rgb="FF6B7280"/>
        <sz val="8"/>
        <rFont val="Arial"/>
      </rPr>
      <t xml:space="preserve">
Nights</t>
    </r>
  </si>
  <si>
    <r>
      <rPr>
        <b/>
        <color rgb="FF000000"/>
        <sz val="10"/>
        <rFont val="Arial"/>
      </rPr>
      <t>Yêu cầu, ghi chú</t>
    </r>
    <r>
      <rPr>
        <color rgb="FF6B7280"/>
        <sz val="8"/>
        <rFont val="Arial"/>
      </rPr>
      <t xml:space="preserve">
Remarks</t>
    </r>
  </si>
  <si>
    <t>Em bé 1 tuổi ngủ cùng bố mẹ: cần 1 nôi (baby cot). 1 khách ăn chay.</t>
  </si>
  <si>
    <t>Mẹ và con 8 tuổi, mỗi người một giường. 1 khách dị ứng hải sản.</t>
  </si>
  <si>
    <t>SGL</t>
  </si>
  <si>
    <t>TRAN VAN G (HDV)</t>
  </si>
  <si>
    <t>Phòng hướng dẫn viên.</t>
  </si>
  <si>
    <t>Ngày nhận, trả phòng tự lấy theo mục 1; phòng nào đến hoặc đi khác ngày thì gõ đè ngày vào ô của phòng đó. Mẫu của TourWell (tourwell.vn). Dòng này nằm ngoài vùng in.</t>
  </si>
  <si>
    <t>Cách dùng mẫu danh sách đoàn và rooming list</t>
  </si>
  <si>
    <t>Thay tên công ty, số giấy phép lữ hành, hotline ở hai dòng đầu trang "Danh sách đoàn"; trang "Rooming list" tự lấy theo. Chỉ sửa các ô chữ xanh trên nền vàng; ô chữ đen là công thức tự tính.</t>
  </si>
  <si>
    <t>Mục 1: điền mã tour, tên tour, ngày đi, ngày về, trưởng đoàn, hướng dẫn viên và số khách theo hợp đồng. Mốc tuổi em bé (mặc định dưới 2 tuổi), trẻ em (dưới 12 tuổi) và số tháng hộ chiếu phải còn hạn sau ngày về (mặc định 6 tháng): sửa theo quy định của hãng bay, khách sạn và nước đến.</t>
  </si>
  <si>
    <t>Mục 2: mỗi khách một dòng. Cột "Họ và tên theo hộ chiếu" gõ IN HOA, không dấu, đúng thứ tự như trên hộ chiếu (NGUYEN VAN A); cột bên cạnh ghi tên tiếng Việt có dấu để làm thẻ tên, gọi khách. Tour nội địa ghi số CCCD và để trống hạn hộ chiếu.</t>
  </si>
  <si>
    <t>Ngày sinh gõ dạng ngày/tháng/năm. Mẫu tự tính tuổi của khách vào ngày đi, tự xếp người lớn, trẻ em, em bé; ô tổng hợp ở đầu trang tự đếm. Ô tổng hợp tô đỏ khi số khách lệch hợp đồng, có hộ chiếu không đủ hạn, có khách chưa xếp phòng hoặc chưa có ngày sinh.</t>
  </si>
  <si>
    <t>Cột "Kiểm tra hạn hộ chiếu" báo "Không đủ hạn" (tô đỏ) khi hộ chiếu hết hạn trước mốc 6 tháng tính từ ngày về. Báo khách đi gia hạn ngay, trước khi nộp hồ sơ visa hoặc xuất vé. Số hộ chiếu bị gõ trùng cũng tô đỏ để kiểm tra lại.</t>
  </si>
  <si>
    <t>Cột "Loại phòng" chọn SGL (phòng đơn), TWN (2 giường), DBL (1 giường đôi) hoặc TRP (3 người). Cột "Ở cùng phòng với" ghi tên người ở cùng, hoặc ghi "ghép" nếu công ty xếp ghép. Ghi chú: ăn chay, dị ứng, bệnh cần lưu ý, trẻ em ngủ chung giường bố mẹ, cần nôi cho em bé...</t>
  </si>
  <si>
    <t>Trang "Rooming list": mỗi phòng một dòng, chép tên khách từ cột "Họ và tên theo hộ chiếu" sang. Em bé, trẻ em ngủ chung ghi ở cột Khách 3 và ghi rõ trong cột "Yêu cầu, ghi chú". Phòng hướng dẫn viên, lái xe (nếu ở cùng khách sạn) thêm một dòng riêng. Mục "Tổng hợp phòng" tự đếm số phòng từng loại và số đêm phòng để đối chiếu với xác nhận đặt phòng.</t>
  </si>
  <si>
    <t>Cột "Xếp phòng" ở trang "Danh sách đoàn" báo "Chưa xếp" khi tên khách chưa có trong rooming list. Tên ở hai trang phải gõ giống hệt nhau thì mới khớp.</t>
  </si>
  <si>
    <t>Xóa 5 dòng khách ví dụ (NGUYEN VAN A, TRAN THI B, NGUYEN BAO C, LE THI D, LE MINH E) và 3 phòng ví dụ trước khi dùng. Bấm In: hai trang đã đặt khổ A4 ngang, dòng tiêu đề bảng tự lặp lại ở đầu mỗi trang giấy.</t>
  </si>
  <si>
    <t>Gửi cho khách sạn, hãng bay, đại sứ quán</t>
  </si>
  <si>
    <t>•</t>
  </si>
  <si>
    <t>Khách sạn: gửi trang "Rooming list" (lưu PDF, hoặc gửi file Excel nếu khách sạn cần nhập lại) trước ngày đến theo hạn khách sạn yêu cầu. Khi đổi khách hoặc đổi phòng, gửi lại bản mới và ghi rõ "bản cập nhật ngày ...". Số hộ chiếu, ngày sinh chỉ gửi khi khách sạn cần để khai báo lưu trú.</t>
  </si>
  <si>
    <t>Hãng bay, đại sứ quán (hồ sơ visa đoàn), công ty bảo hiểm: dùng trang "Danh sách đoàn" nhưng lưu thành file mới và chỉ để lại các cột bên nhận yêu cầu, thường là họ tên theo hộ chiếu, giới tính, ngày sinh, quốc tịch, số và hạn hộ chiếu. Xóa cột điện thoại, ở cùng phòng và ghi chú sức khỏe trước khi gửi.</t>
  </si>
  <si>
    <t>Trước khi gửi, so từng chữ của họ tên với trang hộ chiếu: sai một chữ có thể khiến khách không lên được máy bay, hoặc phải trả phí đổi tên vé.</t>
  </si>
  <si>
    <t>Bảo vệ thông tin cá nhân của khách</t>
  </si>
  <si>
    <t>Danh sách đoàn chứa thông tin cá nhân của khách: số hộ chiếu, ngày sinh, điện thoại, tình trạng sức khỏe. Chỉ gửi cho đơn vị cung cấp dịch vụ thật sự cần thông tin đó, và chỉ gửi những cột họ cần.</t>
  </si>
  <si>
    <t>Không đăng danh sách lên nhóm chat chung của đoàn hay mạng xã hội. Gửi qua email thì đặt mật khẩu mở file (Excel: File &gt; Info &gt; Protect Workbook &gt; Encrypt with Password) và báo mật khẩu qua kênh khác, ví dụ gọi điện.</t>
  </si>
  <si>
    <t>Hướng dẫn viên chỉ mang theo bản cần dùng trong tour. Kết thúc tour thì xóa các bản sao trên máy tính, điện thoại cá nhân; bản chính lưu ở nơi công ty quy định, theo quy định về bảo vệ dữ liệu cá nhân.</t>
  </si>
  <si>
    <t>Mọi họ tên, số hộ chiếu, số điện thoại trong mẫu là ví dụ giả định.</t>
  </si>
  <si>
    <t>Quy trình điều hành tour 8 bước, kèm checklist: https://tourwell.vn/post/31-quy-trinh-dieu-hanh-tour.html</t>
  </si>
  <si>
    <t>Mẫu chiết tính giá tour trên Excel: https://tourwell.vn/post/16-mau-chiet-tinh-gia-tour-tren-tren-excel-tai-ve-dung-duoc-ngay.html</t>
  </si>
  <si>
    <t>Danh sách đoàn, phân phòng và điều hành tour trên TourWell: https://tourwell.vn/feature/operator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</si>
</sst>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
  </numFmts>
  <fonts count="16" x14ac:knownFonts="1">
    <font>
      <color theme="1"/>
      <family val="2"/>
      <scheme val="minor"/>
      <sz val="11"/>
      <name val="Calibri"/>
    </font>
    <font>
      <b/>
      <color rgb="FF0000FF"/>
      <sz val="14"/>
      <name val="Arial"/>
    </font>
    <font>
      <color rgb="FF0000FF"/>
      <sz val="9"/>
      <name val="Arial"/>
    </font>
    <font>
      <b/>
      <color rgb="FF1F4E5F"/>
      <sz val="16"/>
      <name val="Arial"/>
    </font>
    <font>
      <i/>
      <color rgb="FF6B7280"/>
      <sz val="9"/>
      <name val="Arial"/>
    </font>
    <font>
      <b/>
      <color rgb="FFFFFFFF"/>
      <sz val="11"/>
      <name val="Arial"/>
    </font>
    <font>
      <b/>
      <color rgb="FF000000"/>
      <sz val="10"/>
      <name val="Arial"/>
    </font>
    <font>
      <color rgb="FF0000FF"/>
      <sz val="10"/>
      <name val="Arial"/>
    </font>
    <font>
      <color rgb="FF000000"/>
      <sz val="10"/>
      <name val="Arial"/>
    </font>
    <font>
      <color rgb="FF000000"/>
      <sz val="9"/>
      <name val="Arial"/>
    </font>
    <font>
      <b/>
      <color rgb="FF000000"/>
      <sz val="14"/>
      <name val="Arial"/>
    </font>
    <font>
      <b/>
      <color rgb="FF1F4E5F"/>
      <sz val="9"/>
      <name val="Arial"/>
    </font>
    <font>
      <b/>
      <color rgb="FF1F4E5F"/>
      <sz val="14"/>
      <name val="Arial"/>
    </font>
    <font>
      <b/>
      <color rgb="FF1F4E5F"/>
      <sz val="10"/>
      <name val="Arial"/>
    </font>
    <font>
      <b/>
      <color rgb="FF1F4E5F"/>
      <sz val="11"/>
      <name val="Arial"/>
    </font>
    <font>
      <u/>
      <color rgb="FF1F6F8B"/>
      <sz val="10"/>
      <name val="Arial"/>
    </font>
  </fonts>
  <fills count="5">
    <fill>
      <patternFill patternType="none"/>
    </fill>
    <fill>
      <patternFill patternType="gray125"/>
    </fill>
    <fill>
      <patternFill patternType="solid">
        <fgColor rgb="FFFFF6D5"/>
      </patternFill>
    </fill>
    <fill>
      <patternFill patternType="solid">
        <fgColor rgb="FF1F4E5F"/>
      </patternFill>
    </fill>
    <fill>
      <patternFill patternType="solid">
        <fgColor rgb="FFDCE8EC"/>
      </patternFill>
    </fill>
  </fills>
  <borders count="2">
    <border>
      <left/>
      <right/>
      <top/>
      <bottom/>
      <diagonal/>
    </border>
    <border>
      <left style="thin">
        <color rgb="FFB8C4CA"/>
      </left>
      <right style="thin">
        <color rgb="FFB8C4CA"/>
      </right>
      <top style="thin">
        <color rgb="FFB8C4CA"/>
      </top>
      <bottom style="thin">
        <color rgb="FFB8C4CA"/>
      </bottom>
      <diagonal/>
    </border>
  </borders>
  <cellStyleXfs count="1">
    <xf numFmtId="0" fontId="0" fillId="0" borderId="0"/>
  </cellStyleXfs>
  <cellXfs count="31">
    <xf numFmtId="0" fontId="0" fillId="0" borderId="0" xfId="0"/>
    <xf numFmtId="0" fontId="1" fillId="2" borderId="0" xfId="0" applyFont="1" applyFill="1" applyAlignment="1">
      <alignment vertical="center" wrapText="1"/>
    </xf>
    <xf numFmtId="0" fontId="2" fillId="2" borderId="0" xfId="0" applyFont="1" applyFill="1" applyAlignment="1">
      <alignment vertical="center" wrapText="1"/>
    </xf>
    <xf numFmtId="0" fontId="3" fillId="0" borderId="0" xfId="0" applyFont="1" applyAlignment="1">
      <alignment horizontal="center" vertical="center" wrapText="1"/>
    </xf>
    <xf numFmtId="0" fontId="4" fillId="0" borderId="0" xfId="0" applyFont="1" applyAlignment="1">
      <alignment vertical="center" wrapText="1"/>
    </xf>
    <xf numFmtId="0" fontId="5" fillId="3" borderId="0" xfId="0" applyFont="1" applyFill="1" applyAlignment="1">
      <alignment vertical="center" wrapText="1"/>
    </xf>
    <xf numFmtId="0" fontId="6" fillId="0" borderId="0" xfId="0" applyFont="1" applyAlignment="1">
      <alignment vertical="center" wrapText="1"/>
    </xf>
    <xf numFmtId="0" fontId="7" fillId="2" borderId="0" xfId="0" applyFont="1" applyFill="1" applyAlignment="1">
      <alignment horizontal="left" vertical="center" wrapText="1"/>
    </xf>
    <xf numFmtId="164" fontId="7" fillId="2" borderId="0" xfId="0" applyNumberFormat="1" applyFont="1" applyFill="1" applyAlignment="1">
      <alignment horizontal="left" vertical="center" wrapText="1"/>
    </xf>
    <xf numFmtId="0" fontId="6" fillId="0" borderId="0" xfId="0" applyFont="1" applyAlignment="1">
      <alignment horizontal="left" vertical="center" wrapText="1"/>
    </xf>
    <xf numFmtId="0" fontId="6" fillId="4" borderId="1" xfId="0" applyFont="1" applyFill="1" applyBorder="1" applyAlignment="1">
      <alignment vertical="center" wrapText="1"/>
    </xf>
    <xf numFmtId="0" fontId="6" fillId="0" borderId="1" xfId="0" applyFont="1" applyBorder="1" applyAlignment="1">
      <alignment horizontal="center" vertical="center" wrapText="1"/>
    </xf>
    <xf numFmtId="165" fontId="6" fillId="0" borderId="1" xfId="0" applyNumberFormat="1" applyFont="1" applyBorder="1" applyAlignment="1">
      <alignment horizontal="center" vertical="center" wrapText="1"/>
    </xf>
    <xf numFmtId="0" fontId="6" fillId="4"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7" fillId="2" borderId="1" xfId="0" applyFont="1" applyFill="1" applyBorder="1" applyAlignment="1">
      <alignment vertical="center" wrapText="1"/>
    </xf>
    <xf numFmtId="0" fontId="7" fillId="2" borderId="1" xfId="0" applyFont="1" applyFill="1" applyBorder="1" applyAlignment="1">
      <alignment horizontal="center" vertical="center" wrapText="1"/>
    </xf>
    <xf numFmtId="164" fontId="7"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9" fillId="0" borderId="1" xfId="0" applyFont="1" applyBorder="1" applyAlignment="1">
      <alignment horizontal="center" vertical="center" wrapText="1"/>
    </xf>
    <xf numFmtId="49" fontId="7" fillId="2" borderId="1" xfId="0" applyNumberFormat="1" applyFont="1" applyFill="1" applyBorder="1" applyAlignment="1">
      <alignment vertical="center" wrapText="1"/>
    </xf>
    <xf numFmtId="0" fontId="2" fillId="2" borderId="1" xfId="0" applyFont="1" applyFill="1" applyBorder="1" applyAlignment="1">
      <alignment vertical="center" wrapText="1"/>
    </xf>
    <xf numFmtId="0" fontId="10" fillId="0" borderId="0" xfId="0" applyFont="1" applyAlignment="1">
      <alignment vertical="center" wrapText="1"/>
    </xf>
    <xf numFmtId="0" fontId="9" fillId="0" borderId="0" xfId="0" applyFont="1" applyAlignment="1">
      <alignment vertical="center" wrapText="1"/>
    </xf>
    <xf numFmtId="0" fontId="11" fillId="0" borderId="0" xfId="0" applyFont="1" applyAlignment="1">
      <alignment vertical="center" wrapText="1"/>
    </xf>
    <xf numFmtId="0" fontId="12" fillId="0" borderId="0" xfId="0" applyFont="1"/>
    <xf numFmtId="0" fontId="13" fillId="0" borderId="0" xfId="0" applyFont="1" applyAlignment="1">
      <alignment horizontal="right" vertical="top"/>
    </xf>
    <xf numFmtId="0" fontId="8" fillId="0" borderId="0" xfId="0" applyFont="1" applyAlignment="1">
      <alignment vertical="top" wrapText="1"/>
    </xf>
    <xf numFmtId="0" fontId="14" fillId="0" borderId="0" xfId="0" applyFont="1"/>
    <xf numFmtId="0" fontId="13" fillId="0" borderId="0" xfId="0" applyFont="1" applyAlignment="1">
      <alignment horizontal="center" vertical="top"/>
    </xf>
    <xf numFmtId="0" fontId="15" fillId="0" borderId="0" xfId="0" applyFont="1"/>
  </cellXfs>
  <cellStyles count="1">
    <cellStyle name="Normal" xfId="0" builtinId="0"/>
  </cellStyles>
  <dxfs count="4">
    <dxf>
      <font>
        <b/>
        <color rgb="FF9B1C1C"/>
      </font>
      <fill>
        <patternFill patternType="solid">
          <bgColor rgb="FFFDE2E1"/>
        </patternFill>
      </fill>
    </dxf>
    <dxf>
      <font>
        <b/>
        <color rgb="FF9B1C1C"/>
      </font>
      <fill>
        <patternFill patternType="solid">
          <bgColor rgb="FFFDE2E1"/>
        </patternFill>
      </fill>
    </dxf>
    <dxf>
      <font>
        <b/>
        <color rgb="FF9B1C1C"/>
      </font>
      <fill>
        <patternFill patternType="solid">
          <bgColor rgb="FFFDE2E1"/>
        </patternFill>
      </fill>
    </dxf>
    <dxf>
      <fill>
        <patternFill patternType="solid">
          <bgColor rgb="FFFFE8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tourwell.vn/post/31-quy-trinh-dieu-hanh-tour.html" TargetMode="External"/><Relationship Id="rId2" Type="http://schemas.openxmlformats.org/officeDocument/2006/relationships/hyperlink" Target="https://tourwell.vn/post/16-mau-chiet-tinh-gia-tour-tren-tren-excel-tai-ve-dung-duoc-ngay.html" TargetMode="External"/><Relationship Id="rId3" Type="http://schemas.openxmlformats.org/officeDocument/2006/relationships/hyperlink" Target="https://tourwell.vn/feature/operato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4"/>
  <sheetViews>
    <sheetView workbookViewId="0" showGridLines="0">
      <pane xSplit="3" ySplit="13" topLeftCell="D14" activePane="bottomRight" state="frozen"/>
      <selection pane="bottomRight"/>
    </sheetView>
  </sheetViews>
  <sheetFormatPr defaultRowHeight="15" outlineLevelRow="0" outlineLevelCol="0" x14ac:dyDescent="55"/>
  <cols>
    <col min="1" max="1" width="5" customWidth="1"/>
    <col min="2" max="2" width="24" customWidth="1"/>
    <col min="3" max="3" width="21" customWidth="1"/>
    <col min="4" max="4" width="7" customWidth="1"/>
    <col min="5" max="5" width="11" customWidth="1"/>
    <col min="6" max="6" width="6" customWidth="1"/>
    <col min="7" max="8" width="10" customWidth="1"/>
    <col min="9" max="9" width="12" customWidth="1"/>
    <col min="10" max="10" width="11" customWidth="1"/>
    <col min="11" max="12" width="12" customWidth="1"/>
    <col min="13" max="13" width="8" customWidth="1"/>
    <col min="14" max="14" width="17" customWidth="1"/>
    <col min="15" max="15" width="10" customWidth="1"/>
    <col min="16" max="16" width="28" customWidth="1"/>
  </cols>
  <sheetData>
    <row r="1" spans="1:16" x14ac:dyDescent="0.25">
      <c r="A1" s="1" t="s">
        <v>0</v>
      </c>
      <c r="B1" s="1"/>
      <c r="C1" s="1"/>
      <c r="D1" s="1"/>
      <c r="E1" s="1"/>
      <c r="F1" s="1"/>
      <c r="G1" s="1"/>
      <c r="H1" s="1"/>
      <c r="I1" s="1"/>
      <c r="J1" s="1"/>
      <c r="K1" s="1"/>
      <c r="L1" s="1"/>
      <c r="M1" s="1"/>
      <c r="N1" s="1"/>
      <c r="O1" s="1"/>
      <c r="P1" s="1"/>
    </row>
    <row r="2" spans="1:16" x14ac:dyDescent="0.25">
      <c r="A2" s="2" t="s">
        <v>1</v>
      </c>
      <c r="B2" s="2"/>
      <c r="C2" s="2"/>
      <c r="D2" s="2"/>
      <c r="E2" s="2"/>
      <c r="F2" s="2"/>
      <c r="G2" s="2"/>
      <c r="H2" s="2"/>
      <c r="I2" s="2"/>
      <c r="J2" s="2"/>
      <c r="K2" s="2"/>
      <c r="L2" s="2"/>
      <c r="M2" s="2"/>
      <c r="N2" s="2"/>
      <c r="O2" s="2"/>
      <c r="P2" s="2"/>
    </row>
    <row r="3" ht="26" customHeight="1" spans="1:16" x14ac:dyDescent="0.25">
      <c r="A3" s="3" t="s">
        <v>2</v>
      </c>
      <c r="B3" s="3"/>
      <c r="C3" s="3"/>
      <c r="D3" s="3"/>
      <c r="E3" s="3"/>
      <c r="F3" s="3"/>
      <c r="G3" s="3"/>
      <c r="H3" s="3"/>
      <c r="I3" s="3"/>
      <c r="J3" s="3"/>
      <c r="K3" s="3"/>
      <c r="L3" s="3"/>
      <c r="M3" s="3"/>
      <c r="N3" s="3"/>
      <c r="O3" s="3"/>
      <c r="P3" s="3"/>
    </row>
    <row r="4" spans="1:16" x14ac:dyDescent="0.25">
      <c r="A4" s="4" t="s">
        <v>3</v>
      </c>
      <c r="B4" s="4"/>
      <c r="C4" s="4"/>
      <c r="D4" s="4"/>
      <c r="E4" s="4"/>
      <c r="F4" s="4"/>
      <c r="G4" s="4"/>
      <c r="H4" s="4"/>
      <c r="I4" s="4"/>
      <c r="J4" s="4"/>
      <c r="K4" s="4"/>
      <c r="L4" s="4"/>
      <c r="M4" s="4"/>
      <c r="N4" s="4"/>
      <c r="O4" s="4"/>
      <c r="P4" s="4"/>
    </row>
    <row r="5" spans="1:16" x14ac:dyDescent="0.25">
      <c r="A5" s="5" t="s">
        <v>4</v>
      </c>
      <c r="B5" s="5"/>
      <c r="C5" s="5"/>
      <c r="D5" s="5"/>
      <c r="E5" s="5"/>
      <c r="F5" s="5"/>
      <c r="G5" s="5"/>
      <c r="H5" s="5"/>
      <c r="I5" s="5"/>
      <c r="J5" s="5"/>
      <c r="K5" s="5"/>
      <c r="L5" s="5"/>
      <c r="M5" s="5"/>
      <c r="N5" s="5"/>
      <c r="O5" s="5"/>
      <c r="P5" s="5"/>
    </row>
    <row r="6" spans="1:16" x14ac:dyDescent="0.25">
      <c r="A6" s="6" t="s">
        <v>5</v>
      </c>
      <c r="B6" s="6"/>
      <c r="C6" s="7" t="s">
        <v>6</v>
      </c>
      <c r="D6" s="7"/>
      <c r="E6" s="6" t="s">
        <v>7</v>
      </c>
      <c r="F6" s="6"/>
      <c r="G6" s="7" t="s">
        <v>8</v>
      </c>
      <c r="H6" s="7"/>
      <c r="I6" s="7"/>
      <c r="J6" s="7"/>
      <c r="K6" s="7"/>
      <c r="L6" s="7"/>
      <c r="M6" s="6" t="s">
        <v>9</v>
      </c>
      <c r="N6" s="6"/>
      <c r="O6" s="7" t="s">
        <v>10</v>
      </c>
      <c r="P6" s="7"/>
    </row>
    <row r="7" spans="1:16" x14ac:dyDescent="0.25">
      <c r="A7" s="6" t="s">
        <v>11</v>
      </c>
      <c r="B7" s="6"/>
      <c r="C7" s="8">
        <v>46371</v>
      </c>
      <c r="D7" s="8"/>
      <c r="E7" s="6" t="s">
        <v>12</v>
      </c>
      <c r="F7" s="6"/>
      <c r="G7" s="8">
        <v>46375</v>
      </c>
      <c r="H7" s="8"/>
      <c r="I7" s="6" t="s">
        <v>13</v>
      </c>
      <c r="J7" s="6"/>
      <c r="K7" s="9" t="str">
        <f>IF(OR(C7="",G7=""),"",(G7-C7+1)&amp;" ngày "&amp;(G7-C7)&amp;" đêm")</f>
        <v>5 ngày 4 đêm</v>
      </c>
      <c r="L7" s="9"/>
      <c r="M7" s="6" t="s">
        <v>14</v>
      </c>
      <c r="N7" s="6"/>
      <c r="O7" s="7" t="s">
        <v>15</v>
      </c>
      <c r="P7" s="7"/>
    </row>
    <row r="8" spans="1:16" x14ac:dyDescent="0.25">
      <c r="A8" s="6" t="s">
        <v>16</v>
      </c>
      <c r="B8" s="6"/>
      <c r="C8" s="7" t="s">
        <v>17</v>
      </c>
      <c r="D8" s="7"/>
      <c r="E8" s="6" t="s">
        <v>18</v>
      </c>
      <c r="F8" s="6"/>
      <c r="G8" s="7" t="s">
        <v>19</v>
      </c>
      <c r="H8" s="7"/>
      <c r="I8" s="6" t="s">
        <v>20</v>
      </c>
      <c r="J8" s="6"/>
      <c r="K8" s="7" t="s">
        <v>21</v>
      </c>
      <c r="L8" s="7"/>
      <c r="M8" s="6" t="s">
        <v>22</v>
      </c>
      <c r="N8" s="6"/>
      <c r="O8" s="7" t="s">
        <v>23</v>
      </c>
      <c r="P8" s="7"/>
    </row>
    <row r="9" ht="26" customHeight="1" spans="1:16" x14ac:dyDescent="0.25">
      <c r="A9" s="6" t="s">
        <v>24</v>
      </c>
      <c r="B9" s="6"/>
      <c r="C9" s="7">
        <v>5</v>
      </c>
      <c r="D9" s="7"/>
      <c r="E9" s="6" t="s">
        <v>25</v>
      </c>
      <c r="F9" s="6"/>
      <c r="G9" s="7">
        <v>2</v>
      </c>
      <c r="H9" s="7"/>
      <c r="I9" s="6" t="s">
        <v>26</v>
      </c>
      <c r="J9" s="6"/>
      <c r="K9" s="7">
        <v>12</v>
      </c>
      <c r="L9" s="7"/>
      <c r="M9" s="6" t="s">
        <v>27</v>
      </c>
      <c r="N9" s="6"/>
      <c r="O9" s="7">
        <v>6</v>
      </c>
      <c r="P9" s="7"/>
    </row>
    <row r="10" spans="1:16" x14ac:dyDescent="0.25">
      <c r="A10" s="10" t="s">
        <v>28</v>
      </c>
      <c r="B10" s="10"/>
      <c r="C10" s="11">
        <f>COUNTIF($G$14:$G$73,"Người lớn")</f>
        <v>3</v>
      </c>
      <c r="D10" s="11"/>
      <c r="E10" s="10" t="s">
        <v>29</v>
      </c>
      <c r="F10" s="10"/>
      <c r="G10" s="11">
        <f>COUNTIF($G$14:$G$73,"Trẻ em")</f>
        <v>1</v>
      </c>
      <c r="H10" s="11"/>
      <c r="I10" s="10" t="s">
        <v>30</v>
      </c>
      <c r="J10" s="10"/>
      <c r="K10" s="11">
        <f>COUNTIF($G$14:$G$73,"Em bé")</f>
        <v>1</v>
      </c>
      <c r="L10" s="11"/>
      <c r="M10" s="10" t="s">
        <v>31</v>
      </c>
      <c r="N10" s="10"/>
      <c r="O10" s="11">
        <f>COUNTA($B$14:$B$73)</f>
        <v>5</v>
      </c>
      <c r="P10" s="11"/>
    </row>
    <row r="11" spans="1:16" x14ac:dyDescent="0.25">
      <c r="A11" s="10" t="s">
        <v>32</v>
      </c>
      <c r="B11" s="10"/>
      <c r="C11" s="12">
        <f>O10-C9</f>
        <v>0</v>
      </c>
      <c r="D11" s="12"/>
      <c r="E11" s="10" t="s">
        <v>33</v>
      </c>
      <c r="F11" s="10"/>
      <c r="G11" s="11">
        <f>COUNTIF($K$14:$K$73,"Không đủ hạn")</f>
        <v>1</v>
      </c>
      <c r="H11" s="11"/>
      <c r="I11" s="10" t="s">
        <v>34</v>
      </c>
      <c r="J11" s="10"/>
      <c r="K11" s="11">
        <f>COUNTIF($O$14:$O$73,"Chưa xếp")</f>
        <v>0</v>
      </c>
      <c r="L11" s="11"/>
      <c r="M11" s="10" t="s">
        <v>35</v>
      </c>
      <c r="N11" s="10"/>
      <c r="O11" s="11">
        <f>COUNTA($B$14:$B$73)-COUNT($E$14:$E$73)</f>
        <v>0</v>
      </c>
      <c r="P11" s="11"/>
    </row>
    <row r="12" spans="1:16" x14ac:dyDescent="0.25">
      <c r="A12" s="5" t="s">
        <v>36</v>
      </c>
      <c r="B12" s="5"/>
      <c r="C12" s="5"/>
      <c r="D12" s="5"/>
      <c r="E12" s="5"/>
      <c r="F12" s="5"/>
      <c r="G12" s="5"/>
      <c r="H12" s="5"/>
      <c r="I12" s="5"/>
      <c r="J12" s="5"/>
      <c r="K12" s="5"/>
      <c r="L12" s="5"/>
      <c r="M12" s="5"/>
      <c r="N12" s="5"/>
      <c r="O12" s="5"/>
      <c r="P12" s="5"/>
    </row>
    <row r="13" ht="44" customHeight="1" spans="1:16" x14ac:dyDescent="0.25">
      <c r="A13" s="13" t="s">
        <v>37</v>
      </c>
      <c r="B13" s="13" t="s">
        <v>38</v>
      </c>
      <c r="C13" s="13" t="s">
        <v>39</v>
      </c>
      <c r="D13" s="13" t="s">
        <v>40</v>
      </c>
      <c r="E13" s="13" t="s">
        <v>41</v>
      </c>
      <c r="F13" s="13" t="s">
        <v>42</v>
      </c>
      <c r="G13" s="13" t="s">
        <v>43</v>
      </c>
      <c r="H13" s="13" t="s">
        <v>44</v>
      </c>
      <c r="I13" s="13" t="s">
        <v>45</v>
      </c>
      <c r="J13" s="13" t="s">
        <v>46</v>
      </c>
      <c r="K13" s="13" t="s">
        <v>47</v>
      </c>
      <c r="L13" s="13" t="s">
        <v>48</v>
      </c>
      <c r="M13" s="13" t="s">
        <v>49</v>
      </c>
      <c r="N13" s="13" t="s">
        <v>50</v>
      </c>
      <c r="O13" s="13" t="s">
        <v>51</v>
      </c>
      <c r="P13" s="13" t="s">
        <v>52</v>
      </c>
    </row>
    <row r="14" spans="1:16" x14ac:dyDescent="0.25">
      <c r="A14" s="14">
        <f>IF(B14="","",COUNTA($B$14:B14))</f>
        <v>1</v>
      </c>
      <c r="B14" s="15" t="s">
        <v>53</v>
      </c>
      <c r="C14" s="15" t="s">
        <v>17</v>
      </c>
      <c r="D14" s="16" t="s">
        <v>54</v>
      </c>
      <c r="E14" s="17">
        <v>29292</v>
      </c>
      <c r="F14" s="14">
        <f>IF(E14="","",DATEDIF(E14,$C$7,"Y"))</f>
        <v>46</v>
      </c>
      <c r="G14" s="14" t="str">
        <f>IF(F14="","",IF(F14&lt;$G$9,"Em bé",IF(F14&lt;$K$9,"Trẻ em","Người lớn")))</f>
        <v>Người lớn</v>
      </c>
      <c r="H14" s="16" t="s">
        <v>55</v>
      </c>
      <c r="I14" s="18" t="s">
        <v>56</v>
      </c>
      <c r="J14" s="17">
        <v>47953</v>
      </c>
      <c r="K14" s="19" t="str">
        <f>IF(J14="","",IF(J14&lt;EDATE($G$7,$O$9),"Không đủ hạn","Đạt"))</f>
        <v>Đạt</v>
      </c>
      <c r="L14" s="20" t="s">
        <v>19</v>
      </c>
      <c r="M14" s="16" t="s">
        <v>57</v>
      </c>
      <c r="N14" s="21" t="s">
        <v>58</v>
      </c>
      <c r="O14" s="19" t="str">
        <f>IF(B14="","",IF(COUNTIF('Rooming list'!$D$15:$F$54,B14)&gt;0,"Đã xếp","Chưa xếp"))</f>
        <v>Đã xếp</v>
      </c>
      <c r="P14" s="21" t="s">
        <v>16</v>
      </c>
    </row>
    <row r="15" spans="1:16" x14ac:dyDescent="0.25">
      <c r="A15" s="14">
        <f>IF(B15="","",COUNTA($B$14:B15))</f>
        <v>2</v>
      </c>
      <c r="B15" s="15" t="s">
        <v>59</v>
      </c>
      <c r="C15" s="15" t="s">
        <v>60</v>
      </c>
      <c r="D15" s="16" t="s">
        <v>61</v>
      </c>
      <c r="E15" s="17">
        <v>30919</v>
      </c>
      <c r="F15" s="14">
        <f>IF(E15="","",DATEDIF(E15,$C$7,"Y"))</f>
        <v>42</v>
      </c>
      <c r="G15" s="14" t="str">
        <f>IF(F15="","",IF(F15&lt;$G$9,"Em bé",IF(F15&lt;$K$9,"Trẻ em","Người lớn")))</f>
        <v>Người lớn</v>
      </c>
      <c r="H15" s="16" t="s">
        <v>55</v>
      </c>
      <c r="I15" s="18" t="s">
        <v>62</v>
      </c>
      <c r="J15" s="17">
        <v>47728</v>
      </c>
      <c r="K15" s="19" t="str">
        <f>IF(J15="","",IF(J15&lt;EDATE($G$7,$O$9),"Không đủ hạn","Đạt"))</f>
        <v>Đạt</v>
      </c>
      <c r="L15" s="20" t="s">
        <v>63</v>
      </c>
      <c r="M15" s="16" t="s">
        <v>57</v>
      </c>
      <c r="N15" s="21" t="s">
        <v>64</v>
      </c>
      <c r="O15" s="19" t="str">
        <f>IF(B15="","",IF(COUNTIF('Rooming list'!$D$15:$F$54,B15)&gt;0,"Đã xếp","Chưa xếp"))</f>
        <v>Đã xếp</v>
      </c>
      <c r="P15" s="21" t="s">
        <v>65</v>
      </c>
    </row>
    <row r="16" spans="1:16" x14ac:dyDescent="0.25">
      <c r="A16" s="14">
        <f>IF(B16="","",COUNTA($B$14:B16))</f>
        <v>3</v>
      </c>
      <c r="B16" s="15" t="s">
        <v>66</v>
      </c>
      <c r="C16" s="15" t="s">
        <v>67</v>
      </c>
      <c r="D16" s="16" t="s">
        <v>61</v>
      </c>
      <c r="E16" s="17">
        <v>45698</v>
      </c>
      <c r="F16" s="14">
        <f>IF(E16="","",DATEDIF(E16,$C$7,"Y"))</f>
        <v>1</v>
      </c>
      <c r="G16" s="14" t="str">
        <f>IF(F16="","",IF(F16&lt;$G$9,"Em bé",IF(F16&lt;$K$9,"Trẻ em","Người lớn")))</f>
        <v>Em bé</v>
      </c>
      <c r="H16" s="16" t="s">
        <v>55</v>
      </c>
      <c r="I16" s="18" t="s">
        <v>68</v>
      </c>
      <c r="J16" s="17">
        <v>47524</v>
      </c>
      <c r="K16" s="19" t="str">
        <f>IF(J16="","",IF(J16&lt;EDATE($G$7,$O$9),"Không đủ hạn","Đạt"))</f>
        <v>Đạt</v>
      </c>
      <c r="L16" s="20"/>
      <c r="M16" s="16" t="s">
        <v>57</v>
      </c>
      <c r="N16" s="21" t="s">
        <v>69</v>
      </c>
      <c r="O16" s="19" t="str">
        <f>IF(B16="","",IF(COUNTIF('Rooming list'!$D$15:$F$54,B16)&gt;0,"Đã xếp","Chưa xếp"))</f>
        <v>Đã xếp</v>
      </c>
      <c r="P16" s="21" t="s">
        <v>70</v>
      </c>
    </row>
    <row r="17" spans="1:16" x14ac:dyDescent="0.25">
      <c r="A17" s="14">
        <f>IF(B17="","",COUNTA($B$14:B17))</f>
        <v>4</v>
      </c>
      <c r="B17" s="15" t="s">
        <v>71</v>
      </c>
      <c r="C17" s="15" t="s">
        <v>72</v>
      </c>
      <c r="D17" s="16" t="s">
        <v>61</v>
      </c>
      <c r="E17" s="17">
        <v>29164</v>
      </c>
      <c r="F17" s="14">
        <f>IF(E17="","",DATEDIF(E17,$C$7,"Y"))</f>
        <v>47</v>
      </c>
      <c r="G17" s="14" t="str">
        <f>IF(F17="","",IF(F17&lt;$G$9,"Em bé",IF(F17&lt;$K$9,"Trẻ em","Người lớn")))</f>
        <v>Người lớn</v>
      </c>
      <c r="H17" s="16" t="s">
        <v>55</v>
      </c>
      <c r="I17" s="18" t="s">
        <v>73</v>
      </c>
      <c r="J17" s="17">
        <v>46456</v>
      </c>
      <c r="K17" s="19" t="str">
        <f>IF(J17="","",IF(J17&lt;EDATE($G$7,$O$9),"Không đủ hạn","Đạt"))</f>
        <v>Không đủ hạn</v>
      </c>
      <c r="L17" s="20" t="s">
        <v>74</v>
      </c>
      <c r="M17" s="16" t="s">
        <v>75</v>
      </c>
      <c r="N17" s="21" t="s">
        <v>76</v>
      </c>
      <c r="O17" s="19" t="str">
        <f>IF(B17="","",IF(COUNTIF('Rooming list'!$D$15:$F$54,B17)&gt;0,"Đã xếp","Chưa xếp"))</f>
        <v>Đã xếp</v>
      </c>
      <c r="P17" s="21" t="s">
        <v>77</v>
      </c>
    </row>
    <row r="18" spans="1:16" x14ac:dyDescent="0.25">
      <c r="A18" s="14">
        <f>IF(B18="","",COUNTA($B$14:B18))</f>
        <v>5</v>
      </c>
      <c r="B18" s="15" t="s">
        <v>76</v>
      </c>
      <c r="C18" s="15" t="s">
        <v>78</v>
      </c>
      <c r="D18" s="16" t="s">
        <v>54</v>
      </c>
      <c r="E18" s="17">
        <v>43271</v>
      </c>
      <c r="F18" s="14">
        <f>IF(E18="","",DATEDIF(E18,$C$7,"Y"))</f>
        <v>8</v>
      </c>
      <c r="G18" s="14" t="str">
        <f>IF(F18="","",IF(F18&lt;$G$9,"Em bé",IF(F18&lt;$K$9,"Trẻ em","Người lớn")))</f>
        <v>Trẻ em</v>
      </c>
      <c r="H18" s="16" t="s">
        <v>55</v>
      </c>
      <c r="I18" s="18" t="s">
        <v>79</v>
      </c>
      <c r="J18" s="17">
        <v>47289</v>
      </c>
      <c r="K18" s="19" t="str">
        <f>IF(J18="","",IF(J18&lt;EDATE($G$7,$O$9),"Không đủ hạn","Đạt"))</f>
        <v>Đạt</v>
      </c>
      <c r="L18" s="20"/>
      <c r="M18" s="16" t="s">
        <v>75</v>
      </c>
      <c r="N18" s="21" t="s">
        <v>71</v>
      </c>
      <c r="O18" s="19" t="str">
        <f>IF(B18="","",IF(COUNTIF('Rooming list'!$D$15:$F$54,B18)&gt;0,"Đã xếp","Chưa xếp"))</f>
        <v>Đã xếp</v>
      </c>
      <c r="P18" s="21" t="s">
        <v>80</v>
      </c>
    </row>
    <row r="19" spans="1:16" x14ac:dyDescent="0.25">
      <c r="A19" s="14" t="str">
        <f>IF(B19="","",COUNTA($B$14:B19))</f>
        <v/>
      </c>
      <c r="B19" s="15"/>
      <c r="C19" s="15"/>
      <c r="D19" s="16"/>
      <c r="E19" s="17"/>
      <c r="F19" s="14" t="str">
        <f>IF(E19="","",DATEDIF(E19,$C$7,"Y"))</f>
        <v/>
      </c>
      <c r="G19" s="14" t="str">
        <f>IF(F19="","",IF(F19&lt;$G$9,"Em bé",IF(F19&lt;$K$9,"Trẻ em","Người lớn")))</f>
        <v/>
      </c>
      <c r="H19" s="16"/>
      <c r="I19" s="18"/>
      <c r="J19" s="17"/>
      <c r="K19" s="19" t="str">
        <f>IF(J19="","",IF(J19&lt;EDATE($G$7,$O$9),"Không đủ hạn","Đạt"))</f>
        <v/>
      </c>
      <c r="L19" s="20"/>
      <c r="M19" s="16"/>
      <c r="N19" s="21"/>
      <c r="O19" s="19" t="str">
        <f>IF(B19="","",IF(COUNTIF('Rooming list'!$D$15:$F$54,B19)&gt;0,"Đã xếp","Chưa xếp"))</f>
        <v/>
      </c>
      <c r="P19" s="21"/>
    </row>
    <row r="20" spans="1:16" x14ac:dyDescent="0.25">
      <c r="A20" s="14" t="str">
        <f>IF(B20="","",COUNTA($B$14:B20))</f>
        <v/>
      </c>
      <c r="B20" s="15"/>
      <c r="C20" s="15"/>
      <c r="D20" s="16"/>
      <c r="E20" s="17"/>
      <c r="F20" s="14" t="str">
        <f>IF(E20="","",DATEDIF(E20,$C$7,"Y"))</f>
        <v/>
      </c>
      <c r="G20" s="14" t="str">
        <f>IF(F20="","",IF(F20&lt;$G$9,"Em bé",IF(F20&lt;$K$9,"Trẻ em","Người lớn")))</f>
        <v/>
      </c>
      <c r="H20" s="16"/>
      <c r="I20" s="18"/>
      <c r="J20" s="17"/>
      <c r="K20" s="19" t="str">
        <f>IF(J20="","",IF(J20&lt;EDATE($G$7,$O$9),"Không đủ hạn","Đạt"))</f>
        <v/>
      </c>
      <c r="L20" s="20"/>
      <c r="M20" s="16"/>
      <c r="N20" s="21"/>
      <c r="O20" s="19" t="str">
        <f>IF(B20="","",IF(COUNTIF('Rooming list'!$D$15:$F$54,B20)&gt;0,"Đã xếp","Chưa xếp"))</f>
        <v/>
      </c>
      <c r="P20" s="21"/>
    </row>
    <row r="21" spans="1:16" x14ac:dyDescent="0.25">
      <c r="A21" s="14" t="str">
        <f>IF(B21="","",COUNTA($B$14:B21))</f>
        <v/>
      </c>
      <c r="B21" s="15"/>
      <c r="C21" s="15"/>
      <c r="D21" s="16"/>
      <c r="E21" s="17"/>
      <c r="F21" s="14" t="str">
        <f>IF(E21="","",DATEDIF(E21,$C$7,"Y"))</f>
        <v/>
      </c>
      <c r="G21" s="14" t="str">
        <f>IF(F21="","",IF(F21&lt;$G$9,"Em bé",IF(F21&lt;$K$9,"Trẻ em","Người lớn")))</f>
        <v/>
      </c>
      <c r="H21" s="16"/>
      <c r="I21" s="18"/>
      <c r="J21" s="17"/>
      <c r="K21" s="19" t="str">
        <f>IF(J21="","",IF(J21&lt;EDATE($G$7,$O$9),"Không đủ hạn","Đạt"))</f>
        <v/>
      </c>
      <c r="L21" s="20"/>
      <c r="M21" s="16"/>
      <c r="N21" s="21"/>
      <c r="O21" s="19" t="str">
        <f>IF(B21="","",IF(COUNTIF('Rooming list'!$D$15:$F$54,B21)&gt;0,"Đã xếp","Chưa xếp"))</f>
        <v/>
      </c>
      <c r="P21" s="21"/>
    </row>
    <row r="22" spans="1:16" x14ac:dyDescent="0.25">
      <c r="A22" s="14" t="str">
        <f>IF(B22="","",COUNTA($B$14:B22))</f>
        <v/>
      </c>
      <c r="B22" s="15"/>
      <c r="C22" s="15"/>
      <c r="D22" s="16"/>
      <c r="E22" s="17"/>
      <c r="F22" s="14" t="str">
        <f>IF(E22="","",DATEDIF(E22,$C$7,"Y"))</f>
        <v/>
      </c>
      <c r="G22" s="14" t="str">
        <f>IF(F22="","",IF(F22&lt;$G$9,"Em bé",IF(F22&lt;$K$9,"Trẻ em","Người lớn")))</f>
        <v/>
      </c>
      <c r="H22" s="16"/>
      <c r="I22" s="18"/>
      <c r="J22" s="17"/>
      <c r="K22" s="19" t="str">
        <f>IF(J22="","",IF(J22&lt;EDATE($G$7,$O$9),"Không đủ hạn","Đạt"))</f>
        <v/>
      </c>
      <c r="L22" s="20"/>
      <c r="M22" s="16"/>
      <c r="N22" s="21"/>
      <c r="O22" s="19" t="str">
        <f>IF(B22="","",IF(COUNTIF('Rooming list'!$D$15:$F$54,B22)&gt;0,"Đã xếp","Chưa xếp"))</f>
        <v/>
      </c>
      <c r="P22" s="21"/>
    </row>
    <row r="23" spans="1:16" x14ac:dyDescent="0.25">
      <c r="A23" s="14" t="str">
        <f>IF(B23="","",COUNTA($B$14:B23))</f>
        <v/>
      </c>
      <c r="B23" s="15"/>
      <c r="C23" s="15"/>
      <c r="D23" s="16"/>
      <c r="E23" s="17"/>
      <c r="F23" s="14" t="str">
        <f>IF(E23="","",DATEDIF(E23,$C$7,"Y"))</f>
        <v/>
      </c>
      <c r="G23" s="14" t="str">
        <f>IF(F23="","",IF(F23&lt;$G$9,"Em bé",IF(F23&lt;$K$9,"Trẻ em","Người lớn")))</f>
        <v/>
      </c>
      <c r="H23" s="16"/>
      <c r="I23" s="18"/>
      <c r="J23" s="17"/>
      <c r="K23" s="19" t="str">
        <f>IF(J23="","",IF(J23&lt;EDATE($G$7,$O$9),"Không đủ hạn","Đạt"))</f>
        <v/>
      </c>
      <c r="L23" s="20"/>
      <c r="M23" s="16"/>
      <c r="N23" s="21"/>
      <c r="O23" s="19" t="str">
        <f>IF(B23="","",IF(COUNTIF('Rooming list'!$D$15:$F$54,B23)&gt;0,"Đã xếp","Chưa xếp"))</f>
        <v/>
      </c>
      <c r="P23" s="21"/>
    </row>
    <row r="24" spans="1:16" x14ac:dyDescent="0.25">
      <c r="A24" s="14" t="str">
        <f>IF(B24="","",COUNTA($B$14:B24))</f>
        <v/>
      </c>
      <c r="B24" s="15"/>
      <c r="C24" s="15"/>
      <c r="D24" s="16"/>
      <c r="E24" s="17"/>
      <c r="F24" s="14" t="str">
        <f>IF(E24="","",DATEDIF(E24,$C$7,"Y"))</f>
        <v/>
      </c>
      <c r="G24" s="14" t="str">
        <f>IF(F24="","",IF(F24&lt;$G$9,"Em bé",IF(F24&lt;$K$9,"Trẻ em","Người lớn")))</f>
        <v/>
      </c>
      <c r="H24" s="16"/>
      <c r="I24" s="18"/>
      <c r="J24" s="17"/>
      <c r="K24" s="19" t="str">
        <f>IF(J24="","",IF(J24&lt;EDATE($G$7,$O$9),"Không đủ hạn","Đạt"))</f>
        <v/>
      </c>
      <c r="L24" s="20"/>
      <c r="M24" s="16"/>
      <c r="N24" s="21"/>
      <c r="O24" s="19" t="str">
        <f>IF(B24="","",IF(COUNTIF('Rooming list'!$D$15:$F$54,B24)&gt;0,"Đã xếp","Chưa xếp"))</f>
        <v/>
      </c>
      <c r="P24" s="21"/>
    </row>
    <row r="25" spans="1:16" x14ac:dyDescent="0.25">
      <c r="A25" s="14" t="str">
        <f>IF(B25="","",COUNTA($B$14:B25))</f>
        <v/>
      </c>
      <c r="B25" s="15"/>
      <c r="C25" s="15"/>
      <c r="D25" s="16"/>
      <c r="E25" s="17"/>
      <c r="F25" s="14" t="str">
        <f>IF(E25="","",DATEDIF(E25,$C$7,"Y"))</f>
        <v/>
      </c>
      <c r="G25" s="14" t="str">
        <f>IF(F25="","",IF(F25&lt;$G$9,"Em bé",IF(F25&lt;$K$9,"Trẻ em","Người lớn")))</f>
        <v/>
      </c>
      <c r="H25" s="16"/>
      <c r="I25" s="18"/>
      <c r="J25" s="17"/>
      <c r="K25" s="19" t="str">
        <f>IF(J25="","",IF(J25&lt;EDATE($G$7,$O$9),"Không đủ hạn","Đạt"))</f>
        <v/>
      </c>
      <c r="L25" s="20"/>
      <c r="M25" s="16"/>
      <c r="N25" s="21"/>
      <c r="O25" s="19" t="str">
        <f>IF(B25="","",IF(COUNTIF('Rooming list'!$D$15:$F$54,B25)&gt;0,"Đã xếp","Chưa xếp"))</f>
        <v/>
      </c>
      <c r="P25" s="21"/>
    </row>
    <row r="26" spans="1:16" x14ac:dyDescent="0.25">
      <c r="A26" s="14" t="str">
        <f>IF(B26="","",COUNTA($B$14:B26))</f>
        <v/>
      </c>
      <c r="B26" s="15"/>
      <c r="C26" s="15"/>
      <c r="D26" s="16"/>
      <c r="E26" s="17"/>
      <c r="F26" s="14" t="str">
        <f>IF(E26="","",DATEDIF(E26,$C$7,"Y"))</f>
        <v/>
      </c>
      <c r="G26" s="14" t="str">
        <f>IF(F26="","",IF(F26&lt;$G$9,"Em bé",IF(F26&lt;$K$9,"Trẻ em","Người lớn")))</f>
        <v/>
      </c>
      <c r="H26" s="16"/>
      <c r="I26" s="18"/>
      <c r="J26" s="17"/>
      <c r="K26" s="19" t="str">
        <f>IF(J26="","",IF(J26&lt;EDATE($G$7,$O$9),"Không đủ hạn","Đạt"))</f>
        <v/>
      </c>
      <c r="L26" s="20"/>
      <c r="M26" s="16"/>
      <c r="N26" s="21"/>
      <c r="O26" s="19" t="str">
        <f>IF(B26="","",IF(COUNTIF('Rooming list'!$D$15:$F$54,B26)&gt;0,"Đã xếp","Chưa xếp"))</f>
        <v/>
      </c>
      <c r="P26" s="21"/>
    </row>
    <row r="27" spans="1:16" x14ac:dyDescent="0.25">
      <c r="A27" s="14" t="str">
        <f>IF(B27="","",COUNTA($B$14:B27))</f>
        <v/>
      </c>
      <c r="B27" s="15"/>
      <c r="C27" s="15"/>
      <c r="D27" s="16"/>
      <c r="E27" s="17"/>
      <c r="F27" s="14" t="str">
        <f>IF(E27="","",DATEDIF(E27,$C$7,"Y"))</f>
        <v/>
      </c>
      <c r="G27" s="14" t="str">
        <f>IF(F27="","",IF(F27&lt;$G$9,"Em bé",IF(F27&lt;$K$9,"Trẻ em","Người lớn")))</f>
        <v/>
      </c>
      <c r="H27" s="16"/>
      <c r="I27" s="18"/>
      <c r="J27" s="17"/>
      <c r="K27" s="19" t="str">
        <f>IF(J27="","",IF(J27&lt;EDATE($G$7,$O$9),"Không đủ hạn","Đạt"))</f>
        <v/>
      </c>
      <c r="L27" s="20"/>
      <c r="M27" s="16"/>
      <c r="N27" s="21"/>
      <c r="O27" s="19" t="str">
        <f>IF(B27="","",IF(COUNTIF('Rooming list'!$D$15:$F$54,B27)&gt;0,"Đã xếp","Chưa xếp"))</f>
        <v/>
      </c>
      <c r="P27" s="21"/>
    </row>
    <row r="28" spans="1:16" x14ac:dyDescent="0.25">
      <c r="A28" s="14" t="str">
        <f>IF(B28="","",COUNTA($B$14:B28))</f>
        <v/>
      </c>
      <c r="B28" s="15"/>
      <c r="C28" s="15"/>
      <c r="D28" s="16"/>
      <c r="E28" s="17"/>
      <c r="F28" s="14" t="str">
        <f>IF(E28="","",DATEDIF(E28,$C$7,"Y"))</f>
        <v/>
      </c>
      <c r="G28" s="14" t="str">
        <f>IF(F28="","",IF(F28&lt;$G$9,"Em bé",IF(F28&lt;$K$9,"Trẻ em","Người lớn")))</f>
        <v/>
      </c>
      <c r="H28" s="16"/>
      <c r="I28" s="18"/>
      <c r="J28" s="17"/>
      <c r="K28" s="19" t="str">
        <f>IF(J28="","",IF(J28&lt;EDATE($G$7,$O$9),"Không đủ hạn","Đạt"))</f>
        <v/>
      </c>
      <c r="L28" s="20"/>
      <c r="M28" s="16"/>
      <c r="N28" s="21"/>
      <c r="O28" s="19" t="str">
        <f>IF(B28="","",IF(COUNTIF('Rooming list'!$D$15:$F$54,B28)&gt;0,"Đã xếp","Chưa xếp"))</f>
        <v/>
      </c>
      <c r="P28" s="21"/>
    </row>
    <row r="29" spans="1:16" x14ac:dyDescent="0.25">
      <c r="A29" s="14" t="str">
        <f>IF(B29="","",COUNTA($B$14:B29))</f>
        <v/>
      </c>
      <c r="B29" s="15"/>
      <c r="C29" s="15"/>
      <c r="D29" s="16"/>
      <c r="E29" s="17"/>
      <c r="F29" s="14" t="str">
        <f>IF(E29="","",DATEDIF(E29,$C$7,"Y"))</f>
        <v/>
      </c>
      <c r="G29" s="14" t="str">
        <f>IF(F29="","",IF(F29&lt;$G$9,"Em bé",IF(F29&lt;$K$9,"Trẻ em","Người lớn")))</f>
        <v/>
      </c>
      <c r="H29" s="16"/>
      <c r="I29" s="18"/>
      <c r="J29" s="17"/>
      <c r="K29" s="19" t="str">
        <f>IF(J29="","",IF(J29&lt;EDATE($G$7,$O$9),"Không đủ hạn","Đạt"))</f>
        <v/>
      </c>
      <c r="L29" s="20"/>
      <c r="M29" s="16"/>
      <c r="N29" s="21"/>
      <c r="O29" s="19" t="str">
        <f>IF(B29="","",IF(COUNTIF('Rooming list'!$D$15:$F$54,B29)&gt;0,"Đã xếp","Chưa xếp"))</f>
        <v/>
      </c>
      <c r="P29" s="21"/>
    </row>
    <row r="30" spans="1:16" x14ac:dyDescent="0.25">
      <c r="A30" s="14" t="str">
        <f>IF(B30="","",COUNTA($B$14:B30))</f>
        <v/>
      </c>
      <c r="B30" s="15"/>
      <c r="C30" s="15"/>
      <c r="D30" s="16"/>
      <c r="E30" s="17"/>
      <c r="F30" s="14" t="str">
        <f>IF(E30="","",DATEDIF(E30,$C$7,"Y"))</f>
        <v/>
      </c>
      <c r="G30" s="14" t="str">
        <f>IF(F30="","",IF(F30&lt;$G$9,"Em bé",IF(F30&lt;$K$9,"Trẻ em","Người lớn")))</f>
        <v/>
      </c>
      <c r="H30" s="16"/>
      <c r="I30" s="18"/>
      <c r="J30" s="17"/>
      <c r="K30" s="19" t="str">
        <f>IF(J30="","",IF(J30&lt;EDATE($G$7,$O$9),"Không đủ hạn","Đạt"))</f>
        <v/>
      </c>
      <c r="L30" s="20"/>
      <c r="M30" s="16"/>
      <c r="N30" s="21"/>
      <c r="O30" s="19" t="str">
        <f>IF(B30="","",IF(COUNTIF('Rooming list'!$D$15:$F$54,B30)&gt;0,"Đã xếp","Chưa xếp"))</f>
        <v/>
      </c>
      <c r="P30" s="21"/>
    </row>
    <row r="31" spans="1:16" x14ac:dyDescent="0.25">
      <c r="A31" s="14" t="str">
        <f>IF(B31="","",COUNTA($B$14:B31))</f>
        <v/>
      </c>
      <c r="B31" s="15"/>
      <c r="C31" s="15"/>
      <c r="D31" s="16"/>
      <c r="E31" s="17"/>
      <c r="F31" s="14" t="str">
        <f>IF(E31="","",DATEDIF(E31,$C$7,"Y"))</f>
        <v/>
      </c>
      <c r="G31" s="14" t="str">
        <f>IF(F31="","",IF(F31&lt;$G$9,"Em bé",IF(F31&lt;$K$9,"Trẻ em","Người lớn")))</f>
        <v/>
      </c>
      <c r="H31" s="16"/>
      <c r="I31" s="18"/>
      <c r="J31" s="17"/>
      <c r="K31" s="19" t="str">
        <f>IF(J31="","",IF(J31&lt;EDATE($G$7,$O$9),"Không đủ hạn","Đạt"))</f>
        <v/>
      </c>
      <c r="L31" s="20"/>
      <c r="M31" s="16"/>
      <c r="N31" s="21"/>
      <c r="O31" s="19" t="str">
        <f>IF(B31="","",IF(COUNTIF('Rooming list'!$D$15:$F$54,B31)&gt;0,"Đã xếp","Chưa xếp"))</f>
        <v/>
      </c>
      <c r="P31" s="21"/>
    </row>
    <row r="32" spans="1:16" x14ac:dyDescent="0.25">
      <c r="A32" s="14" t="str">
        <f>IF(B32="","",COUNTA($B$14:B32))</f>
        <v/>
      </c>
      <c r="B32" s="15"/>
      <c r="C32" s="15"/>
      <c r="D32" s="16"/>
      <c r="E32" s="17"/>
      <c r="F32" s="14" t="str">
        <f>IF(E32="","",DATEDIF(E32,$C$7,"Y"))</f>
        <v/>
      </c>
      <c r="G32" s="14" t="str">
        <f>IF(F32="","",IF(F32&lt;$G$9,"Em bé",IF(F32&lt;$K$9,"Trẻ em","Người lớn")))</f>
        <v/>
      </c>
      <c r="H32" s="16"/>
      <c r="I32" s="18"/>
      <c r="J32" s="17"/>
      <c r="K32" s="19" t="str">
        <f>IF(J32="","",IF(J32&lt;EDATE($G$7,$O$9),"Không đủ hạn","Đạt"))</f>
        <v/>
      </c>
      <c r="L32" s="20"/>
      <c r="M32" s="16"/>
      <c r="N32" s="21"/>
      <c r="O32" s="19" t="str">
        <f>IF(B32="","",IF(COUNTIF('Rooming list'!$D$15:$F$54,B32)&gt;0,"Đã xếp","Chưa xếp"))</f>
        <v/>
      </c>
      <c r="P32" s="21"/>
    </row>
    <row r="33" spans="1:16" x14ac:dyDescent="0.25">
      <c r="A33" s="14" t="str">
        <f>IF(B33="","",COUNTA($B$14:B33))</f>
        <v/>
      </c>
      <c r="B33" s="15"/>
      <c r="C33" s="15"/>
      <c r="D33" s="16"/>
      <c r="E33" s="17"/>
      <c r="F33" s="14" t="str">
        <f>IF(E33="","",DATEDIF(E33,$C$7,"Y"))</f>
        <v/>
      </c>
      <c r="G33" s="14" t="str">
        <f>IF(F33="","",IF(F33&lt;$G$9,"Em bé",IF(F33&lt;$K$9,"Trẻ em","Người lớn")))</f>
        <v/>
      </c>
      <c r="H33" s="16"/>
      <c r="I33" s="18"/>
      <c r="J33" s="17"/>
      <c r="K33" s="19" t="str">
        <f>IF(J33="","",IF(J33&lt;EDATE($G$7,$O$9),"Không đủ hạn","Đạt"))</f>
        <v/>
      </c>
      <c r="L33" s="20"/>
      <c r="M33" s="16"/>
      <c r="N33" s="21"/>
      <c r="O33" s="19" t="str">
        <f>IF(B33="","",IF(COUNTIF('Rooming list'!$D$15:$F$54,B33)&gt;0,"Đã xếp","Chưa xếp"))</f>
        <v/>
      </c>
      <c r="P33" s="21"/>
    </row>
    <row r="34" spans="1:16" x14ac:dyDescent="0.25">
      <c r="A34" s="14" t="str">
        <f>IF(B34="","",COUNTA($B$14:B34))</f>
        <v/>
      </c>
      <c r="B34" s="15"/>
      <c r="C34" s="15"/>
      <c r="D34" s="16"/>
      <c r="E34" s="17"/>
      <c r="F34" s="14" t="str">
        <f>IF(E34="","",DATEDIF(E34,$C$7,"Y"))</f>
        <v/>
      </c>
      <c r="G34" s="14" t="str">
        <f>IF(F34="","",IF(F34&lt;$G$9,"Em bé",IF(F34&lt;$K$9,"Trẻ em","Người lớn")))</f>
        <v/>
      </c>
      <c r="H34" s="16"/>
      <c r="I34" s="18"/>
      <c r="J34" s="17"/>
      <c r="K34" s="19" t="str">
        <f>IF(J34="","",IF(J34&lt;EDATE($G$7,$O$9),"Không đủ hạn","Đạt"))</f>
        <v/>
      </c>
      <c r="L34" s="20"/>
      <c r="M34" s="16"/>
      <c r="N34" s="21"/>
      <c r="O34" s="19" t="str">
        <f>IF(B34="","",IF(COUNTIF('Rooming list'!$D$15:$F$54,B34)&gt;0,"Đã xếp","Chưa xếp"))</f>
        <v/>
      </c>
      <c r="P34" s="21"/>
    </row>
    <row r="35" spans="1:16" x14ac:dyDescent="0.25">
      <c r="A35" s="14" t="str">
        <f>IF(B35="","",COUNTA($B$14:B35))</f>
        <v/>
      </c>
      <c r="B35" s="15"/>
      <c r="C35" s="15"/>
      <c r="D35" s="16"/>
      <c r="E35" s="17"/>
      <c r="F35" s="14" t="str">
        <f>IF(E35="","",DATEDIF(E35,$C$7,"Y"))</f>
        <v/>
      </c>
      <c r="G35" s="14" t="str">
        <f>IF(F35="","",IF(F35&lt;$G$9,"Em bé",IF(F35&lt;$K$9,"Trẻ em","Người lớn")))</f>
        <v/>
      </c>
      <c r="H35" s="16"/>
      <c r="I35" s="18"/>
      <c r="J35" s="17"/>
      <c r="K35" s="19" t="str">
        <f>IF(J35="","",IF(J35&lt;EDATE($G$7,$O$9),"Không đủ hạn","Đạt"))</f>
        <v/>
      </c>
      <c r="L35" s="20"/>
      <c r="M35" s="16"/>
      <c r="N35" s="21"/>
      <c r="O35" s="19" t="str">
        <f>IF(B35="","",IF(COUNTIF('Rooming list'!$D$15:$F$54,B35)&gt;0,"Đã xếp","Chưa xếp"))</f>
        <v/>
      </c>
      <c r="P35" s="21"/>
    </row>
    <row r="36" spans="1:16" x14ac:dyDescent="0.25">
      <c r="A36" s="14" t="str">
        <f>IF(B36="","",COUNTA($B$14:B36))</f>
        <v/>
      </c>
      <c r="B36" s="15"/>
      <c r="C36" s="15"/>
      <c r="D36" s="16"/>
      <c r="E36" s="17"/>
      <c r="F36" s="14" t="str">
        <f>IF(E36="","",DATEDIF(E36,$C$7,"Y"))</f>
        <v/>
      </c>
      <c r="G36" s="14" t="str">
        <f>IF(F36="","",IF(F36&lt;$G$9,"Em bé",IF(F36&lt;$K$9,"Trẻ em","Người lớn")))</f>
        <v/>
      </c>
      <c r="H36" s="16"/>
      <c r="I36" s="18"/>
      <c r="J36" s="17"/>
      <c r="K36" s="19" t="str">
        <f>IF(J36="","",IF(J36&lt;EDATE($G$7,$O$9),"Không đủ hạn","Đạt"))</f>
        <v/>
      </c>
      <c r="L36" s="20"/>
      <c r="M36" s="16"/>
      <c r="N36" s="21"/>
      <c r="O36" s="19" t="str">
        <f>IF(B36="","",IF(COUNTIF('Rooming list'!$D$15:$F$54,B36)&gt;0,"Đã xếp","Chưa xếp"))</f>
        <v/>
      </c>
      <c r="P36" s="21"/>
    </row>
    <row r="37" spans="1:16" x14ac:dyDescent="0.25">
      <c r="A37" s="14" t="str">
        <f>IF(B37="","",COUNTA($B$14:B37))</f>
        <v/>
      </c>
      <c r="B37" s="15"/>
      <c r="C37" s="15"/>
      <c r="D37" s="16"/>
      <c r="E37" s="17"/>
      <c r="F37" s="14" t="str">
        <f>IF(E37="","",DATEDIF(E37,$C$7,"Y"))</f>
        <v/>
      </c>
      <c r="G37" s="14" t="str">
        <f>IF(F37="","",IF(F37&lt;$G$9,"Em bé",IF(F37&lt;$K$9,"Trẻ em","Người lớn")))</f>
        <v/>
      </c>
      <c r="H37" s="16"/>
      <c r="I37" s="18"/>
      <c r="J37" s="17"/>
      <c r="K37" s="19" t="str">
        <f>IF(J37="","",IF(J37&lt;EDATE($G$7,$O$9),"Không đủ hạn","Đạt"))</f>
        <v/>
      </c>
      <c r="L37" s="20"/>
      <c r="M37" s="16"/>
      <c r="N37" s="21"/>
      <c r="O37" s="19" t="str">
        <f>IF(B37="","",IF(COUNTIF('Rooming list'!$D$15:$F$54,B37)&gt;0,"Đã xếp","Chưa xếp"))</f>
        <v/>
      </c>
      <c r="P37" s="21"/>
    </row>
    <row r="38" spans="1:16" x14ac:dyDescent="0.25">
      <c r="A38" s="14" t="str">
        <f>IF(B38="","",COUNTA($B$14:B38))</f>
        <v/>
      </c>
      <c r="B38" s="15"/>
      <c r="C38" s="15"/>
      <c r="D38" s="16"/>
      <c r="E38" s="17"/>
      <c r="F38" s="14" t="str">
        <f>IF(E38="","",DATEDIF(E38,$C$7,"Y"))</f>
        <v/>
      </c>
      <c r="G38" s="14" t="str">
        <f>IF(F38="","",IF(F38&lt;$G$9,"Em bé",IF(F38&lt;$K$9,"Trẻ em","Người lớn")))</f>
        <v/>
      </c>
      <c r="H38" s="16"/>
      <c r="I38" s="18"/>
      <c r="J38" s="17"/>
      <c r="K38" s="19" t="str">
        <f>IF(J38="","",IF(J38&lt;EDATE($G$7,$O$9),"Không đủ hạn","Đạt"))</f>
        <v/>
      </c>
      <c r="L38" s="20"/>
      <c r="M38" s="16"/>
      <c r="N38" s="21"/>
      <c r="O38" s="19" t="str">
        <f>IF(B38="","",IF(COUNTIF('Rooming list'!$D$15:$F$54,B38)&gt;0,"Đã xếp","Chưa xếp"))</f>
        <v/>
      </c>
      <c r="P38" s="21"/>
    </row>
    <row r="39" spans="1:16" x14ac:dyDescent="0.25">
      <c r="A39" s="14" t="str">
        <f>IF(B39="","",COUNTA($B$14:B39))</f>
        <v/>
      </c>
      <c r="B39" s="15"/>
      <c r="C39" s="15"/>
      <c r="D39" s="16"/>
      <c r="E39" s="17"/>
      <c r="F39" s="14" t="str">
        <f>IF(E39="","",DATEDIF(E39,$C$7,"Y"))</f>
        <v/>
      </c>
      <c r="G39" s="14" t="str">
        <f>IF(F39="","",IF(F39&lt;$G$9,"Em bé",IF(F39&lt;$K$9,"Trẻ em","Người lớn")))</f>
        <v/>
      </c>
      <c r="H39" s="16"/>
      <c r="I39" s="18"/>
      <c r="J39" s="17"/>
      <c r="K39" s="19" t="str">
        <f>IF(J39="","",IF(J39&lt;EDATE($G$7,$O$9),"Không đủ hạn","Đạt"))</f>
        <v/>
      </c>
      <c r="L39" s="20"/>
      <c r="M39" s="16"/>
      <c r="N39" s="21"/>
      <c r="O39" s="19" t="str">
        <f>IF(B39="","",IF(COUNTIF('Rooming list'!$D$15:$F$54,B39)&gt;0,"Đã xếp","Chưa xếp"))</f>
        <v/>
      </c>
      <c r="P39" s="21"/>
    </row>
    <row r="40" spans="1:16" x14ac:dyDescent="0.25">
      <c r="A40" s="14" t="str">
        <f>IF(B40="","",COUNTA($B$14:B40))</f>
        <v/>
      </c>
      <c r="B40" s="15"/>
      <c r="C40" s="15"/>
      <c r="D40" s="16"/>
      <c r="E40" s="17"/>
      <c r="F40" s="14" t="str">
        <f>IF(E40="","",DATEDIF(E40,$C$7,"Y"))</f>
        <v/>
      </c>
      <c r="G40" s="14" t="str">
        <f>IF(F40="","",IF(F40&lt;$G$9,"Em bé",IF(F40&lt;$K$9,"Trẻ em","Người lớn")))</f>
        <v/>
      </c>
      <c r="H40" s="16"/>
      <c r="I40" s="18"/>
      <c r="J40" s="17"/>
      <c r="K40" s="19" t="str">
        <f>IF(J40="","",IF(J40&lt;EDATE($G$7,$O$9),"Không đủ hạn","Đạt"))</f>
        <v/>
      </c>
      <c r="L40" s="20"/>
      <c r="M40" s="16"/>
      <c r="N40" s="21"/>
      <c r="O40" s="19" t="str">
        <f>IF(B40="","",IF(COUNTIF('Rooming list'!$D$15:$F$54,B40)&gt;0,"Đã xếp","Chưa xếp"))</f>
        <v/>
      </c>
      <c r="P40" s="21"/>
    </row>
    <row r="41" spans="1:16" x14ac:dyDescent="0.25">
      <c r="A41" s="14" t="str">
        <f>IF(B41="","",COUNTA($B$14:B41))</f>
        <v/>
      </c>
      <c r="B41" s="15"/>
      <c r="C41" s="15"/>
      <c r="D41" s="16"/>
      <c r="E41" s="17"/>
      <c r="F41" s="14" t="str">
        <f>IF(E41="","",DATEDIF(E41,$C$7,"Y"))</f>
        <v/>
      </c>
      <c r="G41" s="14" t="str">
        <f>IF(F41="","",IF(F41&lt;$G$9,"Em bé",IF(F41&lt;$K$9,"Trẻ em","Người lớn")))</f>
        <v/>
      </c>
      <c r="H41" s="16"/>
      <c r="I41" s="18"/>
      <c r="J41" s="17"/>
      <c r="K41" s="19" t="str">
        <f>IF(J41="","",IF(J41&lt;EDATE($G$7,$O$9),"Không đủ hạn","Đạt"))</f>
        <v/>
      </c>
      <c r="L41" s="20"/>
      <c r="M41" s="16"/>
      <c r="N41" s="21"/>
      <c r="O41" s="19" t="str">
        <f>IF(B41="","",IF(COUNTIF('Rooming list'!$D$15:$F$54,B41)&gt;0,"Đã xếp","Chưa xếp"))</f>
        <v/>
      </c>
      <c r="P41" s="21"/>
    </row>
    <row r="42" spans="1:16" x14ac:dyDescent="0.25">
      <c r="A42" s="14" t="str">
        <f>IF(B42="","",COUNTA($B$14:B42))</f>
        <v/>
      </c>
      <c r="B42" s="15"/>
      <c r="C42" s="15"/>
      <c r="D42" s="16"/>
      <c r="E42" s="17"/>
      <c r="F42" s="14" t="str">
        <f>IF(E42="","",DATEDIF(E42,$C$7,"Y"))</f>
        <v/>
      </c>
      <c r="G42" s="14" t="str">
        <f>IF(F42="","",IF(F42&lt;$G$9,"Em bé",IF(F42&lt;$K$9,"Trẻ em","Người lớn")))</f>
        <v/>
      </c>
      <c r="H42" s="16"/>
      <c r="I42" s="18"/>
      <c r="J42" s="17"/>
      <c r="K42" s="19" t="str">
        <f>IF(J42="","",IF(J42&lt;EDATE($G$7,$O$9),"Không đủ hạn","Đạt"))</f>
        <v/>
      </c>
      <c r="L42" s="20"/>
      <c r="M42" s="16"/>
      <c r="N42" s="21"/>
      <c r="O42" s="19" t="str">
        <f>IF(B42="","",IF(COUNTIF('Rooming list'!$D$15:$F$54,B42)&gt;0,"Đã xếp","Chưa xếp"))</f>
        <v/>
      </c>
      <c r="P42" s="21"/>
    </row>
    <row r="43" spans="1:16" x14ac:dyDescent="0.25">
      <c r="A43" s="14" t="str">
        <f>IF(B43="","",COUNTA($B$14:B43))</f>
        <v/>
      </c>
      <c r="B43" s="15"/>
      <c r="C43" s="15"/>
      <c r="D43" s="16"/>
      <c r="E43" s="17"/>
      <c r="F43" s="14" t="str">
        <f>IF(E43="","",DATEDIF(E43,$C$7,"Y"))</f>
        <v/>
      </c>
      <c r="G43" s="14" t="str">
        <f>IF(F43="","",IF(F43&lt;$G$9,"Em bé",IF(F43&lt;$K$9,"Trẻ em","Người lớn")))</f>
        <v/>
      </c>
      <c r="H43" s="16"/>
      <c r="I43" s="18"/>
      <c r="J43" s="17"/>
      <c r="K43" s="19" t="str">
        <f>IF(J43="","",IF(J43&lt;EDATE($G$7,$O$9),"Không đủ hạn","Đạt"))</f>
        <v/>
      </c>
      <c r="L43" s="20"/>
      <c r="M43" s="16"/>
      <c r="N43" s="21"/>
      <c r="O43" s="19" t="str">
        <f>IF(B43="","",IF(COUNTIF('Rooming list'!$D$15:$F$54,B43)&gt;0,"Đã xếp","Chưa xếp"))</f>
        <v/>
      </c>
      <c r="P43" s="21"/>
    </row>
    <row r="44" spans="1:16" x14ac:dyDescent="0.25">
      <c r="A44" s="14" t="str">
        <f>IF(B44="","",COUNTA($B$14:B44))</f>
        <v/>
      </c>
      <c r="B44" s="15"/>
      <c r="C44" s="15"/>
      <c r="D44" s="16"/>
      <c r="E44" s="17"/>
      <c r="F44" s="14" t="str">
        <f>IF(E44="","",DATEDIF(E44,$C$7,"Y"))</f>
        <v/>
      </c>
      <c r="G44" s="14" t="str">
        <f>IF(F44="","",IF(F44&lt;$G$9,"Em bé",IF(F44&lt;$K$9,"Trẻ em","Người lớn")))</f>
        <v/>
      </c>
      <c r="H44" s="16"/>
      <c r="I44" s="18"/>
      <c r="J44" s="17"/>
      <c r="K44" s="19" t="str">
        <f>IF(J44="","",IF(J44&lt;EDATE($G$7,$O$9),"Không đủ hạn","Đạt"))</f>
        <v/>
      </c>
      <c r="L44" s="20"/>
      <c r="M44" s="16"/>
      <c r="N44" s="21"/>
      <c r="O44" s="19" t="str">
        <f>IF(B44="","",IF(COUNTIF('Rooming list'!$D$15:$F$54,B44)&gt;0,"Đã xếp","Chưa xếp"))</f>
        <v/>
      </c>
      <c r="P44" s="21"/>
    </row>
    <row r="45" spans="1:16" x14ac:dyDescent="0.25">
      <c r="A45" s="14" t="str">
        <f>IF(B45="","",COUNTA($B$14:B45))</f>
        <v/>
      </c>
      <c r="B45" s="15"/>
      <c r="C45" s="15"/>
      <c r="D45" s="16"/>
      <c r="E45" s="17"/>
      <c r="F45" s="14" t="str">
        <f>IF(E45="","",DATEDIF(E45,$C$7,"Y"))</f>
        <v/>
      </c>
      <c r="G45" s="14" t="str">
        <f>IF(F45="","",IF(F45&lt;$G$9,"Em bé",IF(F45&lt;$K$9,"Trẻ em","Người lớn")))</f>
        <v/>
      </c>
      <c r="H45" s="16"/>
      <c r="I45" s="18"/>
      <c r="J45" s="17"/>
      <c r="K45" s="19" t="str">
        <f>IF(J45="","",IF(J45&lt;EDATE($G$7,$O$9),"Không đủ hạn","Đạt"))</f>
        <v/>
      </c>
      <c r="L45" s="20"/>
      <c r="M45" s="16"/>
      <c r="N45" s="21"/>
      <c r="O45" s="19" t="str">
        <f>IF(B45="","",IF(COUNTIF('Rooming list'!$D$15:$F$54,B45)&gt;0,"Đã xếp","Chưa xếp"))</f>
        <v/>
      </c>
      <c r="P45" s="21"/>
    </row>
    <row r="46" spans="1:16" x14ac:dyDescent="0.25">
      <c r="A46" s="14" t="str">
        <f>IF(B46="","",COUNTA($B$14:B46))</f>
        <v/>
      </c>
      <c r="B46" s="15"/>
      <c r="C46" s="15"/>
      <c r="D46" s="16"/>
      <c r="E46" s="17"/>
      <c r="F46" s="14" t="str">
        <f>IF(E46="","",DATEDIF(E46,$C$7,"Y"))</f>
        <v/>
      </c>
      <c r="G46" s="14" t="str">
        <f>IF(F46="","",IF(F46&lt;$G$9,"Em bé",IF(F46&lt;$K$9,"Trẻ em","Người lớn")))</f>
        <v/>
      </c>
      <c r="H46" s="16"/>
      <c r="I46" s="18"/>
      <c r="J46" s="17"/>
      <c r="K46" s="19" t="str">
        <f>IF(J46="","",IF(J46&lt;EDATE($G$7,$O$9),"Không đủ hạn","Đạt"))</f>
        <v/>
      </c>
      <c r="L46" s="20"/>
      <c r="M46" s="16"/>
      <c r="N46" s="21"/>
      <c r="O46" s="19" t="str">
        <f>IF(B46="","",IF(COUNTIF('Rooming list'!$D$15:$F$54,B46)&gt;0,"Đã xếp","Chưa xếp"))</f>
        <v/>
      </c>
      <c r="P46" s="21"/>
    </row>
    <row r="47" spans="1:16" x14ac:dyDescent="0.25">
      <c r="A47" s="14" t="str">
        <f>IF(B47="","",COUNTA($B$14:B47))</f>
        <v/>
      </c>
      <c r="B47" s="15"/>
      <c r="C47" s="15"/>
      <c r="D47" s="16"/>
      <c r="E47" s="17"/>
      <c r="F47" s="14" t="str">
        <f>IF(E47="","",DATEDIF(E47,$C$7,"Y"))</f>
        <v/>
      </c>
      <c r="G47" s="14" t="str">
        <f>IF(F47="","",IF(F47&lt;$G$9,"Em bé",IF(F47&lt;$K$9,"Trẻ em","Người lớn")))</f>
        <v/>
      </c>
      <c r="H47" s="16"/>
      <c r="I47" s="18"/>
      <c r="J47" s="17"/>
      <c r="K47" s="19" t="str">
        <f>IF(J47="","",IF(J47&lt;EDATE($G$7,$O$9),"Không đủ hạn","Đạt"))</f>
        <v/>
      </c>
      <c r="L47" s="20"/>
      <c r="M47" s="16"/>
      <c r="N47" s="21"/>
      <c r="O47" s="19" t="str">
        <f>IF(B47="","",IF(COUNTIF('Rooming list'!$D$15:$F$54,B47)&gt;0,"Đã xếp","Chưa xếp"))</f>
        <v/>
      </c>
      <c r="P47" s="21"/>
    </row>
    <row r="48" spans="1:16" x14ac:dyDescent="0.25">
      <c r="A48" s="14" t="str">
        <f>IF(B48="","",COUNTA($B$14:B48))</f>
        <v/>
      </c>
      <c r="B48" s="15"/>
      <c r="C48" s="15"/>
      <c r="D48" s="16"/>
      <c r="E48" s="17"/>
      <c r="F48" s="14" t="str">
        <f>IF(E48="","",DATEDIF(E48,$C$7,"Y"))</f>
        <v/>
      </c>
      <c r="G48" s="14" t="str">
        <f>IF(F48="","",IF(F48&lt;$G$9,"Em bé",IF(F48&lt;$K$9,"Trẻ em","Người lớn")))</f>
        <v/>
      </c>
      <c r="H48" s="16"/>
      <c r="I48" s="18"/>
      <c r="J48" s="17"/>
      <c r="K48" s="19" t="str">
        <f>IF(J48="","",IF(J48&lt;EDATE($G$7,$O$9),"Không đủ hạn","Đạt"))</f>
        <v/>
      </c>
      <c r="L48" s="20"/>
      <c r="M48" s="16"/>
      <c r="N48" s="21"/>
      <c r="O48" s="19" t="str">
        <f>IF(B48="","",IF(COUNTIF('Rooming list'!$D$15:$F$54,B48)&gt;0,"Đã xếp","Chưa xếp"))</f>
        <v/>
      </c>
      <c r="P48" s="21"/>
    </row>
    <row r="49" spans="1:16" x14ac:dyDescent="0.25">
      <c r="A49" s="14" t="str">
        <f>IF(B49="","",COUNTA($B$14:B49))</f>
        <v/>
      </c>
      <c r="B49" s="15"/>
      <c r="C49" s="15"/>
      <c r="D49" s="16"/>
      <c r="E49" s="17"/>
      <c r="F49" s="14" t="str">
        <f>IF(E49="","",DATEDIF(E49,$C$7,"Y"))</f>
        <v/>
      </c>
      <c r="G49" s="14" t="str">
        <f>IF(F49="","",IF(F49&lt;$G$9,"Em bé",IF(F49&lt;$K$9,"Trẻ em","Người lớn")))</f>
        <v/>
      </c>
      <c r="H49" s="16"/>
      <c r="I49" s="18"/>
      <c r="J49" s="17"/>
      <c r="K49" s="19" t="str">
        <f>IF(J49="","",IF(J49&lt;EDATE($G$7,$O$9),"Không đủ hạn","Đạt"))</f>
        <v/>
      </c>
      <c r="L49" s="20"/>
      <c r="M49" s="16"/>
      <c r="N49" s="21"/>
      <c r="O49" s="19" t="str">
        <f>IF(B49="","",IF(COUNTIF('Rooming list'!$D$15:$F$54,B49)&gt;0,"Đã xếp","Chưa xếp"))</f>
        <v/>
      </c>
      <c r="P49" s="21"/>
    </row>
    <row r="50" spans="1:16" x14ac:dyDescent="0.25">
      <c r="A50" s="14" t="str">
        <f>IF(B50="","",COUNTA($B$14:B50))</f>
        <v/>
      </c>
      <c r="B50" s="15"/>
      <c r="C50" s="15"/>
      <c r="D50" s="16"/>
      <c r="E50" s="17"/>
      <c r="F50" s="14" t="str">
        <f>IF(E50="","",DATEDIF(E50,$C$7,"Y"))</f>
        <v/>
      </c>
      <c r="G50" s="14" t="str">
        <f>IF(F50="","",IF(F50&lt;$G$9,"Em bé",IF(F50&lt;$K$9,"Trẻ em","Người lớn")))</f>
        <v/>
      </c>
      <c r="H50" s="16"/>
      <c r="I50" s="18"/>
      <c r="J50" s="17"/>
      <c r="K50" s="19" t="str">
        <f>IF(J50="","",IF(J50&lt;EDATE($G$7,$O$9),"Không đủ hạn","Đạt"))</f>
        <v/>
      </c>
      <c r="L50" s="20"/>
      <c r="M50" s="16"/>
      <c r="N50" s="21"/>
      <c r="O50" s="19" t="str">
        <f>IF(B50="","",IF(COUNTIF('Rooming list'!$D$15:$F$54,B50)&gt;0,"Đã xếp","Chưa xếp"))</f>
        <v/>
      </c>
      <c r="P50" s="21"/>
    </row>
    <row r="51" spans="1:16" x14ac:dyDescent="0.25">
      <c r="A51" s="14" t="str">
        <f>IF(B51="","",COUNTA($B$14:B51))</f>
        <v/>
      </c>
      <c r="B51" s="15"/>
      <c r="C51" s="15"/>
      <c r="D51" s="16"/>
      <c r="E51" s="17"/>
      <c r="F51" s="14" t="str">
        <f>IF(E51="","",DATEDIF(E51,$C$7,"Y"))</f>
        <v/>
      </c>
      <c r="G51" s="14" t="str">
        <f>IF(F51="","",IF(F51&lt;$G$9,"Em bé",IF(F51&lt;$K$9,"Trẻ em","Người lớn")))</f>
        <v/>
      </c>
      <c r="H51" s="16"/>
      <c r="I51" s="18"/>
      <c r="J51" s="17"/>
      <c r="K51" s="19" t="str">
        <f>IF(J51="","",IF(J51&lt;EDATE($G$7,$O$9),"Không đủ hạn","Đạt"))</f>
        <v/>
      </c>
      <c r="L51" s="20"/>
      <c r="M51" s="16"/>
      <c r="N51" s="21"/>
      <c r="O51" s="19" t="str">
        <f>IF(B51="","",IF(COUNTIF('Rooming list'!$D$15:$F$54,B51)&gt;0,"Đã xếp","Chưa xếp"))</f>
        <v/>
      </c>
      <c r="P51" s="21"/>
    </row>
    <row r="52" spans="1:16" x14ac:dyDescent="0.25">
      <c r="A52" s="14" t="str">
        <f>IF(B52="","",COUNTA($B$14:B52))</f>
        <v/>
      </c>
      <c r="B52" s="15"/>
      <c r="C52" s="15"/>
      <c r="D52" s="16"/>
      <c r="E52" s="17"/>
      <c r="F52" s="14" t="str">
        <f>IF(E52="","",DATEDIF(E52,$C$7,"Y"))</f>
        <v/>
      </c>
      <c r="G52" s="14" t="str">
        <f>IF(F52="","",IF(F52&lt;$G$9,"Em bé",IF(F52&lt;$K$9,"Trẻ em","Người lớn")))</f>
        <v/>
      </c>
      <c r="H52" s="16"/>
      <c r="I52" s="18"/>
      <c r="J52" s="17"/>
      <c r="K52" s="19" t="str">
        <f>IF(J52="","",IF(J52&lt;EDATE($G$7,$O$9),"Không đủ hạn","Đạt"))</f>
        <v/>
      </c>
      <c r="L52" s="20"/>
      <c r="M52" s="16"/>
      <c r="N52" s="21"/>
      <c r="O52" s="19" t="str">
        <f>IF(B52="","",IF(COUNTIF('Rooming list'!$D$15:$F$54,B52)&gt;0,"Đã xếp","Chưa xếp"))</f>
        <v/>
      </c>
      <c r="P52" s="21"/>
    </row>
    <row r="53" spans="1:16" x14ac:dyDescent="0.25">
      <c r="A53" s="14" t="str">
        <f>IF(B53="","",COUNTA($B$14:B53))</f>
        <v/>
      </c>
      <c r="B53" s="15"/>
      <c r="C53" s="15"/>
      <c r="D53" s="16"/>
      <c r="E53" s="17"/>
      <c r="F53" s="14" t="str">
        <f>IF(E53="","",DATEDIF(E53,$C$7,"Y"))</f>
        <v/>
      </c>
      <c r="G53" s="14" t="str">
        <f>IF(F53="","",IF(F53&lt;$G$9,"Em bé",IF(F53&lt;$K$9,"Trẻ em","Người lớn")))</f>
        <v/>
      </c>
      <c r="H53" s="16"/>
      <c r="I53" s="18"/>
      <c r="J53" s="17"/>
      <c r="K53" s="19" t="str">
        <f>IF(J53="","",IF(J53&lt;EDATE($G$7,$O$9),"Không đủ hạn","Đạt"))</f>
        <v/>
      </c>
      <c r="L53" s="20"/>
      <c r="M53" s="16"/>
      <c r="N53" s="21"/>
      <c r="O53" s="19" t="str">
        <f>IF(B53="","",IF(COUNTIF('Rooming list'!$D$15:$F$54,B53)&gt;0,"Đã xếp","Chưa xếp"))</f>
        <v/>
      </c>
      <c r="P53" s="21"/>
    </row>
    <row r="54" spans="1:16" x14ac:dyDescent="0.25">
      <c r="A54" s="14" t="str">
        <f>IF(B54="","",COUNTA($B$14:B54))</f>
        <v/>
      </c>
      <c r="B54" s="15"/>
      <c r="C54" s="15"/>
      <c r="D54" s="16"/>
      <c r="E54" s="17"/>
      <c r="F54" s="14" t="str">
        <f>IF(E54="","",DATEDIF(E54,$C$7,"Y"))</f>
        <v/>
      </c>
      <c r="G54" s="14" t="str">
        <f>IF(F54="","",IF(F54&lt;$G$9,"Em bé",IF(F54&lt;$K$9,"Trẻ em","Người lớn")))</f>
        <v/>
      </c>
      <c r="H54" s="16"/>
      <c r="I54" s="18"/>
      <c r="J54" s="17"/>
      <c r="K54" s="19" t="str">
        <f>IF(J54="","",IF(J54&lt;EDATE($G$7,$O$9),"Không đủ hạn","Đạt"))</f>
        <v/>
      </c>
      <c r="L54" s="20"/>
      <c r="M54" s="16"/>
      <c r="N54" s="21"/>
      <c r="O54" s="19" t="str">
        <f>IF(B54="","",IF(COUNTIF('Rooming list'!$D$15:$F$54,B54)&gt;0,"Đã xếp","Chưa xếp"))</f>
        <v/>
      </c>
      <c r="P54" s="21"/>
    </row>
    <row r="55" spans="1:16" x14ac:dyDescent="0.25">
      <c r="A55" s="14" t="str">
        <f>IF(B55="","",COUNTA($B$14:B55))</f>
        <v/>
      </c>
      <c r="B55" s="15"/>
      <c r="C55" s="15"/>
      <c r="D55" s="16"/>
      <c r="E55" s="17"/>
      <c r="F55" s="14" t="str">
        <f>IF(E55="","",DATEDIF(E55,$C$7,"Y"))</f>
        <v/>
      </c>
      <c r="G55" s="14" t="str">
        <f>IF(F55="","",IF(F55&lt;$G$9,"Em bé",IF(F55&lt;$K$9,"Trẻ em","Người lớn")))</f>
        <v/>
      </c>
      <c r="H55" s="16"/>
      <c r="I55" s="18"/>
      <c r="J55" s="17"/>
      <c r="K55" s="19" t="str">
        <f>IF(J55="","",IF(J55&lt;EDATE($G$7,$O$9),"Không đủ hạn","Đạt"))</f>
        <v/>
      </c>
      <c r="L55" s="20"/>
      <c r="M55" s="16"/>
      <c r="N55" s="21"/>
      <c r="O55" s="19" t="str">
        <f>IF(B55="","",IF(COUNTIF('Rooming list'!$D$15:$F$54,B55)&gt;0,"Đã xếp","Chưa xếp"))</f>
        <v/>
      </c>
      <c r="P55" s="21"/>
    </row>
    <row r="56" spans="1:16" x14ac:dyDescent="0.25">
      <c r="A56" s="14" t="str">
        <f>IF(B56="","",COUNTA($B$14:B56))</f>
        <v/>
      </c>
      <c r="B56" s="15"/>
      <c r="C56" s="15"/>
      <c r="D56" s="16"/>
      <c r="E56" s="17"/>
      <c r="F56" s="14" t="str">
        <f>IF(E56="","",DATEDIF(E56,$C$7,"Y"))</f>
        <v/>
      </c>
      <c r="G56" s="14" t="str">
        <f>IF(F56="","",IF(F56&lt;$G$9,"Em bé",IF(F56&lt;$K$9,"Trẻ em","Người lớn")))</f>
        <v/>
      </c>
      <c r="H56" s="16"/>
      <c r="I56" s="18"/>
      <c r="J56" s="17"/>
      <c r="K56" s="19" t="str">
        <f>IF(J56="","",IF(J56&lt;EDATE($G$7,$O$9),"Không đủ hạn","Đạt"))</f>
        <v/>
      </c>
      <c r="L56" s="20"/>
      <c r="M56" s="16"/>
      <c r="N56" s="21"/>
      <c r="O56" s="19" t="str">
        <f>IF(B56="","",IF(COUNTIF('Rooming list'!$D$15:$F$54,B56)&gt;0,"Đã xếp","Chưa xếp"))</f>
        <v/>
      </c>
      <c r="P56" s="21"/>
    </row>
    <row r="57" spans="1:16" x14ac:dyDescent="0.25">
      <c r="A57" s="14" t="str">
        <f>IF(B57="","",COUNTA($B$14:B57))</f>
        <v/>
      </c>
      <c r="B57" s="15"/>
      <c r="C57" s="15"/>
      <c r="D57" s="16"/>
      <c r="E57" s="17"/>
      <c r="F57" s="14" t="str">
        <f>IF(E57="","",DATEDIF(E57,$C$7,"Y"))</f>
        <v/>
      </c>
      <c r="G57" s="14" t="str">
        <f>IF(F57="","",IF(F57&lt;$G$9,"Em bé",IF(F57&lt;$K$9,"Trẻ em","Người lớn")))</f>
        <v/>
      </c>
      <c r="H57" s="16"/>
      <c r="I57" s="18"/>
      <c r="J57" s="17"/>
      <c r="K57" s="19" t="str">
        <f>IF(J57="","",IF(J57&lt;EDATE($G$7,$O$9),"Không đủ hạn","Đạt"))</f>
        <v/>
      </c>
      <c r="L57" s="20"/>
      <c r="M57" s="16"/>
      <c r="N57" s="21"/>
      <c r="O57" s="19" t="str">
        <f>IF(B57="","",IF(COUNTIF('Rooming list'!$D$15:$F$54,B57)&gt;0,"Đã xếp","Chưa xếp"))</f>
        <v/>
      </c>
      <c r="P57" s="21"/>
    </row>
    <row r="58" spans="1:16" x14ac:dyDescent="0.25">
      <c r="A58" s="14" t="str">
        <f>IF(B58="","",COUNTA($B$14:B58))</f>
        <v/>
      </c>
      <c r="B58" s="15"/>
      <c r="C58" s="15"/>
      <c r="D58" s="16"/>
      <c r="E58" s="17"/>
      <c r="F58" s="14" t="str">
        <f>IF(E58="","",DATEDIF(E58,$C$7,"Y"))</f>
        <v/>
      </c>
      <c r="G58" s="14" t="str">
        <f>IF(F58="","",IF(F58&lt;$G$9,"Em bé",IF(F58&lt;$K$9,"Trẻ em","Người lớn")))</f>
        <v/>
      </c>
      <c r="H58" s="16"/>
      <c r="I58" s="18"/>
      <c r="J58" s="17"/>
      <c r="K58" s="19" t="str">
        <f>IF(J58="","",IF(J58&lt;EDATE($G$7,$O$9),"Không đủ hạn","Đạt"))</f>
        <v/>
      </c>
      <c r="L58" s="20"/>
      <c r="M58" s="16"/>
      <c r="N58" s="21"/>
      <c r="O58" s="19" t="str">
        <f>IF(B58="","",IF(COUNTIF('Rooming list'!$D$15:$F$54,B58)&gt;0,"Đã xếp","Chưa xếp"))</f>
        <v/>
      </c>
      <c r="P58" s="21"/>
    </row>
    <row r="59" spans="1:16" x14ac:dyDescent="0.25">
      <c r="A59" s="14" t="str">
        <f>IF(B59="","",COUNTA($B$14:B59))</f>
        <v/>
      </c>
      <c r="B59" s="15"/>
      <c r="C59" s="15"/>
      <c r="D59" s="16"/>
      <c r="E59" s="17"/>
      <c r="F59" s="14" t="str">
        <f>IF(E59="","",DATEDIF(E59,$C$7,"Y"))</f>
        <v/>
      </c>
      <c r="G59" s="14" t="str">
        <f>IF(F59="","",IF(F59&lt;$G$9,"Em bé",IF(F59&lt;$K$9,"Trẻ em","Người lớn")))</f>
        <v/>
      </c>
      <c r="H59" s="16"/>
      <c r="I59" s="18"/>
      <c r="J59" s="17"/>
      <c r="K59" s="19" t="str">
        <f>IF(J59="","",IF(J59&lt;EDATE($G$7,$O$9),"Không đủ hạn","Đạt"))</f>
        <v/>
      </c>
      <c r="L59" s="20"/>
      <c r="M59" s="16"/>
      <c r="N59" s="21"/>
      <c r="O59" s="19" t="str">
        <f>IF(B59="","",IF(COUNTIF('Rooming list'!$D$15:$F$54,B59)&gt;0,"Đã xếp","Chưa xếp"))</f>
        <v/>
      </c>
      <c r="P59" s="21"/>
    </row>
    <row r="60" spans="1:16" x14ac:dyDescent="0.25">
      <c r="A60" s="14" t="str">
        <f>IF(B60="","",COUNTA($B$14:B60))</f>
        <v/>
      </c>
      <c r="B60" s="15"/>
      <c r="C60" s="15"/>
      <c r="D60" s="16"/>
      <c r="E60" s="17"/>
      <c r="F60" s="14" t="str">
        <f>IF(E60="","",DATEDIF(E60,$C$7,"Y"))</f>
        <v/>
      </c>
      <c r="G60" s="14" t="str">
        <f>IF(F60="","",IF(F60&lt;$G$9,"Em bé",IF(F60&lt;$K$9,"Trẻ em","Người lớn")))</f>
        <v/>
      </c>
      <c r="H60" s="16"/>
      <c r="I60" s="18"/>
      <c r="J60" s="17"/>
      <c r="K60" s="19" t="str">
        <f>IF(J60="","",IF(J60&lt;EDATE($G$7,$O$9),"Không đủ hạn","Đạt"))</f>
        <v/>
      </c>
      <c r="L60" s="20"/>
      <c r="M60" s="16"/>
      <c r="N60" s="21"/>
      <c r="O60" s="19" t="str">
        <f>IF(B60="","",IF(COUNTIF('Rooming list'!$D$15:$F$54,B60)&gt;0,"Đã xếp","Chưa xếp"))</f>
        <v/>
      </c>
      <c r="P60" s="21"/>
    </row>
    <row r="61" spans="1:16" x14ac:dyDescent="0.25">
      <c r="A61" s="14" t="str">
        <f>IF(B61="","",COUNTA($B$14:B61))</f>
        <v/>
      </c>
      <c r="B61" s="15"/>
      <c r="C61" s="15"/>
      <c r="D61" s="16"/>
      <c r="E61" s="17"/>
      <c r="F61" s="14" t="str">
        <f>IF(E61="","",DATEDIF(E61,$C$7,"Y"))</f>
        <v/>
      </c>
      <c r="G61" s="14" t="str">
        <f>IF(F61="","",IF(F61&lt;$G$9,"Em bé",IF(F61&lt;$K$9,"Trẻ em","Người lớn")))</f>
        <v/>
      </c>
      <c r="H61" s="16"/>
      <c r="I61" s="18"/>
      <c r="J61" s="17"/>
      <c r="K61" s="19" t="str">
        <f>IF(J61="","",IF(J61&lt;EDATE($G$7,$O$9),"Không đủ hạn","Đạt"))</f>
        <v/>
      </c>
      <c r="L61" s="20"/>
      <c r="M61" s="16"/>
      <c r="N61" s="21"/>
      <c r="O61" s="19" t="str">
        <f>IF(B61="","",IF(COUNTIF('Rooming list'!$D$15:$F$54,B61)&gt;0,"Đã xếp","Chưa xếp"))</f>
        <v/>
      </c>
      <c r="P61" s="21"/>
    </row>
    <row r="62" spans="1:16" x14ac:dyDescent="0.25">
      <c r="A62" s="14" t="str">
        <f>IF(B62="","",COUNTA($B$14:B62))</f>
        <v/>
      </c>
      <c r="B62" s="15"/>
      <c r="C62" s="15"/>
      <c r="D62" s="16"/>
      <c r="E62" s="17"/>
      <c r="F62" s="14" t="str">
        <f>IF(E62="","",DATEDIF(E62,$C$7,"Y"))</f>
        <v/>
      </c>
      <c r="G62" s="14" t="str">
        <f>IF(F62="","",IF(F62&lt;$G$9,"Em bé",IF(F62&lt;$K$9,"Trẻ em","Người lớn")))</f>
        <v/>
      </c>
      <c r="H62" s="16"/>
      <c r="I62" s="18"/>
      <c r="J62" s="17"/>
      <c r="K62" s="19" t="str">
        <f>IF(J62="","",IF(J62&lt;EDATE($G$7,$O$9),"Không đủ hạn","Đạt"))</f>
        <v/>
      </c>
      <c r="L62" s="20"/>
      <c r="M62" s="16"/>
      <c r="N62" s="21"/>
      <c r="O62" s="19" t="str">
        <f>IF(B62="","",IF(COUNTIF('Rooming list'!$D$15:$F$54,B62)&gt;0,"Đã xếp","Chưa xếp"))</f>
        <v/>
      </c>
      <c r="P62" s="21"/>
    </row>
    <row r="63" spans="1:16" x14ac:dyDescent="0.25">
      <c r="A63" s="14" t="str">
        <f>IF(B63="","",COUNTA($B$14:B63))</f>
        <v/>
      </c>
      <c r="B63" s="15"/>
      <c r="C63" s="15"/>
      <c r="D63" s="16"/>
      <c r="E63" s="17"/>
      <c r="F63" s="14" t="str">
        <f>IF(E63="","",DATEDIF(E63,$C$7,"Y"))</f>
        <v/>
      </c>
      <c r="G63" s="14" t="str">
        <f>IF(F63="","",IF(F63&lt;$G$9,"Em bé",IF(F63&lt;$K$9,"Trẻ em","Người lớn")))</f>
        <v/>
      </c>
      <c r="H63" s="16"/>
      <c r="I63" s="18"/>
      <c r="J63" s="17"/>
      <c r="K63" s="19" t="str">
        <f>IF(J63="","",IF(J63&lt;EDATE($G$7,$O$9),"Không đủ hạn","Đạt"))</f>
        <v/>
      </c>
      <c r="L63" s="20"/>
      <c r="M63" s="16"/>
      <c r="N63" s="21"/>
      <c r="O63" s="19" t="str">
        <f>IF(B63="","",IF(COUNTIF('Rooming list'!$D$15:$F$54,B63)&gt;0,"Đã xếp","Chưa xếp"))</f>
        <v/>
      </c>
      <c r="P63" s="21"/>
    </row>
    <row r="64" spans="1:16" x14ac:dyDescent="0.25">
      <c r="A64" s="14" t="str">
        <f>IF(B64="","",COUNTA($B$14:B64))</f>
        <v/>
      </c>
      <c r="B64" s="15"/>
      <c r="C64" s="15"/>
      <c r="D64" s="16"/>
      <c r="E64" s="17"/>
      <c r="F64" s="14" t="str">
        <f>IF(E64="","",DATEDIF(E64,$C$7,"Y"))</f>
        <v/>
      </c>
      <c r="G64" s="14" t="str">
        <f>IF(F64="","",IF(F64&lt;$G$9,"Em bé",IF(F64&lt;$K$9,"Trẻ em","Người lớn")))</f>
        <v/>
      </c>
      <c r="H64" s="16"/>
      <c r="I64" s="18"/>
      <c r="J64" s="17"/>
      <c r="K64" s="19" t="str">
        <f>IF(J64="","",IF(J64&lt;EDATE($G$7,$O$9),"Không đủ hạn","Đạt"))</f>
        <v/>
      </c>
      <c r="L64" s="20"/>
      <c r="M64" s="16"/>
      <c r="N64" s="21"/>
      <c r="O64" s="19" t="str">
        <f>IF(B64="","",IF(COUNTIF('Rooming list'!$D$15:$F$54,B64)&gt;0,"Đã xếp","Chưa xếp"))</f>
        <v/>
      </c>
      <c r="P64" s="21"/>
    </row>
    <row r="65" spans="1:16" x14ac:dyDescent="0.25">
      <c r="A65" s="14" t="str">
        <f>IF(B65="","",COUNTA($B$14:B65))</f>
        <v/>
      </c>
      <c r="B65" s="15"/>
      <c r="C65" s="15"/>
      <c r="D65" s="16"/>
      <c r="E65" s="17"/>
      <c r="F65" s="14" t="str">
        <f>IF(E65="","",DATEDIF(E65,$C$7,"Y"))</f>
        <v/>
      </c>
      <c r="G65" s="14" t="str">
        <f>IF(F65="","",IF(F65&lt;$G$9,"Em bé",IF(F65&lt;$K$9,"Trẻ em","Người lớn")))</f>
        <v/>
      </c>
      <c r="H65" s="16"/>
      <c r="I65" s="18"/>
      <c r="J65" s="17"/>
      <c r="K65" s="19" t="str">
        <f>IF(J65="","",IF(J65&lt;EDATE($G$7,$O$9),"Không đủ hạn","Đạt"))</f>
        <v/>
      </c>
      <c r="L65" s="20"/>
      <c r="M65" s="16"/>
      <c r="N65" s="21"/>
      <c r="O65" s="19" t="str">
        <f>IF(B65="","",IF(COUNTIF('Rooming list'!$D$15:$F$54,B65)&gt;0,"Đã xếp","Chưa xếp"))</f>
        <v/>
      </c>
      <c r="P65" s="21"/>
    </row>
    <row r="66" spans="1:16" x14ac:dyDescent="0.25">
      <c r="A66" s="14" t="str">
        <f>IF(B66="","",COUNTA($B$14:B66))</f>
        <v/>
      </c>
      <c r="B66" s="15"/>
      <c r="C66" s="15"/>
      <c r="D66" s="16"/>
      <c r="E66" s="17"/>
      <c r="F66" s="14" t="str">
        <f>IF(E66="","",DATEDIF(E66,$C$7,"Y"))</f>
        <v/>
      </c>
      <c r="G66" s="14" t="str">
        <f>IF(F66="","",IF(F66&lt;$G$9,"Em bé",IF(F66&lt;$K$9,"Trẻ em","Người lớn")))</f>
        <v/>
      </c>
      <c r="H66" s="16"/>
      <c r="I66" s="18"/>
      <c r="J66" s="17"/>
      <c r="K66" s="19" t="str">
        <f>IF(J66="","",IF(J66&lt;EDATE($G$7,$O$9),"Không đủ hạn","Đạt"))</f>
        <v/>
      </c>
      <c r="L66" s="20"/>
      <c r="M66" s="16"/>
      <c r="N66" s="21"/>
      <c r="O66" s="19" t="str">
        <f>IF(B66="","",IF(COUNTIF('Rooming list'!$D$15:$F$54,B66)&gt;0,"Đã xếp","Chưa xếp"))</f>
        <v/>
      </c>
      <c r="P66" s="21"/>
    </row>
    <row r="67" spans="1:16" x14ac:dyDescent="0.25">
      <c r="A67" s="14" t="str">
        <f>IF(B67="","",COUNTA($B$14:B67))</f>
        <v/>
      </c>
      <c r="B67" s="15"/>
      <c r="C67" s="15"/>
      <c r="D67" s="16"/>
      <c r="E67" s="17"/>
      <c r="F67" s="14" t="str">
        <f>IF(E67="","",DATEDIF(E67,$C$7,"Y"))</f>
        <v/>
      </c>
      <c r="G67" s="14" t="str">
        <f>IF(F67="","",IF(F67&lt;$G$9,"Em bé",IF(F67&lt;$K$9,"Trẻ em","Người lớn")))</f>
        <v/>
      </c>
      <c r="H67" s="16"/>
      <c r="I67" s="18"/>
      <c r="J67" s="17"/>
      <c r="K67" s="19" t="str">
        <f>IF(J67="","",IF(J67&lt;EDATE($G$7,$O$9),"Không đủ hạn","Đạt"))</f>
        <v/>
      </c>
      <c r="L67" s="20"/>
      <c r="M67" s="16"/>
      <c r="N67" s="21"/>
      <c r="O67" s="19" t="str">
        <f>IF(B67="","",IF(COUNTIF('Rooming list'!$D$15:$F$54,B67)&gt;0,"Đã xếp","Chưa xếp"))</f>
        <v/>
      </c>
      <c r="P67" s="21"/>
    </row>
    <row r="68" spans="1:16" x14ac:dyDescent="0.25">
      <c r="A68" s="14" t="str">
        <f>IF(B68="","",COUNTA($B$14:B68))</f>
        <v/>
      </c>
      <c r="B68" s="15"/>
      <c r="C68" s="15"/>
      <c r="D68" s="16"/>
      <c r="E68" s="17"/>
      <c r="F68" s="14" t="str">
        <f>IF(E68="","",DATEDIF(E68,$C$7,"Y"))</f>
        <v/>
      </c>
      <c r="G68" s="14" t="str">
        <f>IF(F68="","",IF(F68&lt;$G$9,"Em bé",IF(F68&lt;$K$9,"Trẻ em","Người lớn")))</f>
        <v/>
      </c>
      <c r="H68" s="16"/>
      <c r="I68" s="18"/>
      <c r="J68" s="17"/>
      <c r="K68" s="19" t="str">
        <f>IF(J68="","",IF(J68&lt;EDATE($G$7,$O$9),"Không đủ hạn","Đạt"))</f>
        <v/>
      </c>
      <c r="L68" s="20"/>
      <c r="M68" s="16"/>
      <c r="N68" s="21"/>
      <c r="O68" s="19" t="str">
        <f>IF(B68="","",IF(COUNTIF('Rooming list'!$D$15:$F$54,B68)&gt;0,"Đã xếp","Chưa xếp"))</f>
        <v/>
      </c>
      <c r="P68" s="21"/>
    </row>
    <row r="69" spans="1:16" x14ac:dyDescent="0.25">
      <c r="A69" s="14" t="str">
        <f>IF(B69="","",COUNTA($B$14:B69))</f>
        <v/>
      </c>
      <c r="B69" s="15"/>
      <c r="C69" s="15"/>
      <c r="D69" s="16"/>
      <c r="E69" s="17"/>
      <c r="F69" s="14" t="str">
        <f>IF(E69="","",DATEDIF(E69,$C$7,"Y"))</f>
        <v/>
      </c>
      <c r="G69" s="14" t="str">
        <f>IF(F69="","",IF(F69&lt;$G$9,"Em bé",IF(F69&lt;$K$9,"Trẻ em","Người lớn")))</f>
        <v/>
      </c>
      <c r="H69" s="16"/>
      <c r="I69" s="18"/>
      <c r="J69" s="17"/>
      <c r="K69" s="19" t="str">
        <f>IF(J69="","",IF(J69&lt;EDATE($G$7,$O$9),"Không đủ hạn","Đạt"))</f>
        <v/>
      </c>
      <c r="L69" s="20"/>
      <c r="M69" s="16"/>
      <c r="N69" s="21"/>
      <c r="O69" s="19" t="str">
        <f>IF(B69="","",IF(COUNTIF('Rooming list'!$D$15:$F$54,B69)&gt;0,"Đã xếp","Chưa xếp"))</f>
        <v/>
      </c>
      <c r="P69" s="21"/>
    </row>
    <row r="70" spans="1:16" x14ac:dyDescent="0.25">
      <c r="A70" s="14" t="str">
        <f>IF(B70="","",COUNTA($B$14:B70))</f>
        <v/>
      </c>
      <c r="B70" s="15"/>
      <c r="C70" s="15"/>
      <c r="D70" s="16"/>
      <c r="E70" s="17"/>
      <c r="F70" s="14" t="str">
        <f>IF(E70="","",DATEDIF(E70,$C$7,"Y"))</f>
        <v/>
      </c>
      <c r="G70" s="14" t="str">
        <f>IF(F70="","",IF(F70&lt;$G$9,"Em bé",IF(F70&lt;$K$9,"Trẻ em","Người lớn")))</f>
        <v/>
      </c>
      <c r="H70" s="16"/>
      <c r="I70" s="18"/>
      <c r="J70" s="17"/>
      <c r="K70" s="19" t="str">
        <f>IF(J70="","",IF(J70&lt;EDATE($G$7,$O$9),"Không đủ hạn","Đạt"))</f>
        <v/>
      </c>
      <c r="L70" s="20"/>
      <c r="M70" s="16"/>
      <c r="N70" s="21"/>
      <c r="O70" s="19" t="str">
        <f>IF(B70="","",IF(COUNTIF('Rooming list'!$D$15:$F$54,B70)&gt;0,"Đã xếp","Chưa xếp"))</f>
        <v/>
      </c>
      <c r="P70" s="21"/>
    </row>
    <row r="71" spans="1:16" x14ac:dyDescent="0.25">
      <c r="A71" s="14" t="str">
        <f>IF(B71="","",COUNTA($B$14:B71))</f>
        <v/>
      </c>
      <c r="B71" s="15"/>
      <c r="C71" s="15"/>
      <c r="D71" s="16"/>
      <c r="E71" s="17"/>
      <c r="F71" s="14" t="str">
        <f>IF(E71="","",DATEDIF(E71,$C$7,"Y"))</f>
        <v/>
      </c>
      <c r="G71" s="14" t="str">
        <f>IF(F71="","",IF(F71&lt;$G$9,"Em bé",IF(F71&lt;$K$9,"Trẻ em","Người lớn")))</f>
        <v/>
      </c>
      <c r="H71" s="16"/>
      <c r="I71" s="18"/>
      <c r="J71" s="17"/>
      <c r="K71" s="19" t="str">
        <f>IF(J71="","",IF(J71&lt;EDATE($G$7,$O$9),"Không đủ hạn","Đạt"))</f>
        <v/>
      </c>
      <c r="L71" s="20"/>
      <c r="M71" s="16"/>
      <c r="N71" s="21"/>
      <c r="O71" s="19" t="str">
        <f>IF(B71="","",IF(COUNTIF('Rooming list'!$D$15:$F$54,B71)&gt;0,"Đã xếp","Chưa xếp"))</f>
        <v/>
      </c>
      <c r="P71" s="21"/>
    </row>
    <row r="72" spans="1:16" x14ac:dyDescent="0.25">
      <c r="A72" s="14" t="str">
        <f>IF(B72="","",COUNTA($B$14:B72))</f>
        <v/>
      </c>
      <c r="B72" s="15"/>
      <c r="C72" s="15"/>
      <c r="D72" s="16"/>
      <c r="E72" s="17"/>
      <c r="F72" s="14" t="str">
        <f>IF(E72="","",DATEDIF(E72,$C$7,"Y"))</f>
        <v/>
      </c>
      <c r="G72" s="14" t="str">
        <f>IF(F72="","",IF(F72&lt;$G$9,"Em bé",IF(F72&lt;$K$9,"Trẻ em","Người lớn")))</f>
        <v/>
      </c>
      <c r="H72" s="16"/>
      <c r="I72" s="18"/>
      <c r="J72" s="17"/>
      <c r="K72" s="19" t="str">
        <f>IF(J72="","",IF(J72&lt;EDATE($G$7,$O$9),"Không đủ hạn","Đạt"))</f>
        <v/>
      </c>
      <c r="L72" s="20"/>
      <c r="M72" s="16"/>
      <c r="N72" s="21"/>
      <c r="O72" s="19" t="str">
        <f>IF(B72="","",IF(COUNTIF('Rooming list'!$D$15:$F$54,B72)&gt;0,"Đã xếp","Chưa xếp"))</f>
        <v/>
      </c>
      <c r="P72" s="21"/>
    </row>
    <row r="73" spans="1:16" x14ac:dyDescent="0.25">
      <c r="A73" s="14" t="str">
        <f>IF(B73="","",COUNTA($B$14:B73))</f>
        <v/>
      </c>
      <c r="B73" s="15"/>
      <c r="C73" s="15"/>
      <c r="D73" s="16"/>
      <c r="E73" s="17"/>
      <c r="F73" s="14" t="str">
        <f>IF(E73="","",DATEDIF(E73,$C$7,"Y"))</f>
        <v/>
      </c>
      <c r="G73" s="14" t="str">
        <f>IF(F73="","",IF(F73&lt;$G$9,"Em bé",IF(F73&lt;$K$9,"Trẻ em","Người lớn")))</f>
        <v/>
      </c>
      <c r="H73" s="16"/>
      <c r="I73" s="18"/>
      <c r="J73" s="17"/>
      <c r="K73" s="19" t="str">
        <f>IF(J73="","",IF(J73&lt;EDATE($G$7,$O$9),"Không đủ hạn","Đạt"))</f>
        <v/>
      </c>
      <c r="L73" s="20"/>
      <c r="M73" s="16"/>
      <c r="N73" s="21"/>
      <c r="O73" s="19" t="str">
        <f>IF(B73="","",IF(COUNTIF('Rooming list'!$D$15:$F$54,B73)&gt;0,"Đã xếp","Chưa xếp"))</f>
        <v/>
      </c>
      <c r="P73" s="21"/>
    </row>
    <row r="74" spans="1:16" x14ac:dyDescent="0.25">
      <c r="A74" s="4" t="s">
        <v>81</v>
      </c>
      <c r="B74" s="4"/>
      <c r="C74" s="4"/>
      <c r="D74" s="4"/>
      <c r="E74" s="4"/>
      <c r="F74" s="4"/>
      <c r="G74" s="4"/>
      <c r="H74" s="4"/>
      <c r="I74" s="4"/>
      <c r="J74" s="4"/>
      <c r="K74" s="4"/>
      <c r="L74" s="4"/>
      <c r="M74" s="4"/>
      <c r="N74" s="4"/>
      <c r="O74" s="4"/>
      <c r="P74" s="4"/>
    </row>
  </sheetData>
  <mergeCells count="53">
    <mergeCell ref="A1:P1"/>
    <mergeCell ref="A2:P2"/>
    <mergeCell ref="A3:P3"/>
    <mergeCell ref="A4:P4"/>
    <mergeCell ref="A5:P5"/>
    <mergeCell ref="A6:B6"/>
    <mergeCell ref="C6:D6"/>
    <mergeCell ref="E6:F6"/>
    <mergeCell ref="G6:L6"/>
    <mergeCell ref="M6:N6"/>
    <mergeCell ref="O6:P6"/>
    <mergeCell ref="A7:B7"/>
    <mergeCell ref="C7:D7"/>
    <mergeCell ref="E7:F7"/>
    <mergeCell ref="G7:H7"/>
    <mergeCell ref="I7:J7"/>
    <mergeCell ref="K7:L7"/>
    <mergeCell ref="M7:N7"/>
    <mergeCell ref="O7:P7"/>
    <mergeCell ref="A8:B8"/>
    <mergeCell ref="C8:D8"/>
    <mergeCell ref="E8:F8"/>
    <mergeCell ref="G8:H8"/>
    <mergeCell ref="I8:J8"/>
    <mergeCell ref="K8:L8"/>
    <mergeCell ref="M8:N8"/>
    <mergeCell ref="O8:P8"/>
    <mergeCell ref="A9:B9"/>
    <mergeCell ref="C9:D9"/>
    <mergeCell ref="E9:F9"/>
    <mergeCell ref="G9:H9"/>
    <mergeCell ref="I9:J9"/>
    <mergeCell ref="K9:L9"/>
    <mergeCell ref="M9:N9"/>
    <mergeCell ref="O9:P9"/>
    <mergeCell ref="A10:B10"/>
    <mergeCell ref="C10:D10"/>
    <mergeCell ref="E10:F10"/>
    <mergeCell ref="G10:H10"/>
    <mergeCell ref="I10:J10"/>
    <mergeCell ref="K10:L10"/>
    <mergeCell ref="M10:N10"/>
    <mergeCell ref="O10:P10"/>
    <mergeCell ref="A11:B11"/>
    <mergeCell ref="C11:D11"/>
    <mergeCell ref="E11:F11"/>
    <mergeCell ref="G11:H11"/>
    <mergeCell ref="I11:J11"/>
    <mergeCell ref="K11:L11"/>
    <mergeCell ref="M11:N11"/>
    <mergeCell ref="O11:P11"/>
    <mergeCell ref="A12:P12"/>
    <mergeCell ref="A74:P74"/>
  </mergeCells>
  <conditionalFormatting sqref="C11 G11 K11 O11">
    <cfRule type="cellIs" dxfId="0" priority="1" operator="notEqual">
      <formula>0</formula>
    </cfRule>
  </conditionalFormatting>
  <conditionalFormatting sqref="J14:K73">
    <cfRule type="expression" dxfId="1" priority="2">
      <formula>AND(ISNUMBER($J14),$J14&lt;EDATE($G$7,$O$9))</formula>
    </cfRule>
  </conditionalFormatting>
  <conditionalFormatting sqref="I14:I73">
    <cfRule type="expression" dxfId="2" priority="3">
      <formula>AND($I14&lt;&gt;"",COUNTIF($I$14:$I$73,$I14)&gt;1)</formula>
    </cfRule>
  </conditionalFormatting>
  <conditionalFormatting sqref="O14:O73">
    <cfRule type="cellIs" dxfId="3" priority="4" operator="equal">
      <formula>"Chưa xếp"</formula>
    </cfRule>
  </conditionalFormatting>
  <dataValidations count="64">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14">
      <formula1>EXACT(B14,UPPER(B14))</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15">
      <formula1>EXACT(B15,UPPER(B15))</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16">
      <formula1>EXACT(B16,UPPER(B16))</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17">
      <formula1>EXACT(B17,UPPER(B17))</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18">
      <formula1>EXACT(B18,UPPER(B18))</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19">
      <formula1>EXACT(B19,UPPER(B19))</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20">
      <formula1>EXACT(B20,UPPER(B20))</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21">
      <formula1>EXACT(B21,UPPER(B21))</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22">
      <formula1>EXACT(B22,UPPER(B22))</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23">
      <formula1>EXACT(B23,UPPER(B23))</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24">
      <formula1>EXACT(B24,UPPER(B24))</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25">
      <formula1>EXACT(B25,UPPER(B25))</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26">
      <formula1>EXACT(B26,UPPER(B26))</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27">
      <formula1>EXACT(B27,UPPER(B27))</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28">
      <formula1>EXACT(B28,UPPER(B28))</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29">
      <formula1>EXACT(B29,UPPER(B29))</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30">
      <formula1>EXACT(B30,UPPER(B30))</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31">
      <formula1>EXACT(B31,UPPER(B31))</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32">
      <formula1>EXACT(B32,UPPER(B32))</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33">
      <formula1>EXACT(B33,UPPER(B33))</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34">
      <formula1>EXACT(B34,UPPER(B34))</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35">
      <formula1>EXACT(B35,UPPER(B35))</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36">
      <formula1>EXACT(B36,UPPER(B36))</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37">
      <formula1>EXACT(B37,UPPER(B37))</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38">
      <formula1>EXACT(B38,UPPER(B38))</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39">
      <formula1>EXACT(B39,UPPER(B39))</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40">
      <formula1>EXACT(B40,UPPER(B40))</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41">
      <formula1>EXACT(B41,UPPER(B41))</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42">
      <formula1>EXACT(B42,UPPER(B42))</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43">
      <formula1>EXACT(B43,UPPER(B43))</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44">
      <formula1>EXACT(B44,UPPER(B44))</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45">
      <formula1>EXACT(B45,UPPER(B45))</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46">
      <formula1>EXACT(B46,UPPER(B46))</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47">
      <formula1>EXACT(B47,UPPER(B47))</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48">
      <formula1>EXACT(B48,UPPER(B48))</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49">
      <formula1>EXACT(B49,UPPER(B49))</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50">
      <formula1>EXACT(B50,UPPER(B50))</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51">
      <formula1>EXACT(B51,UPPER(B51))</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52">
      <formula1>EXACT(B52,UPPER(B52))</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53">
      <formula1>EXACT(B53,UPPER(B53))</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54">
      <formula1>EXACT(B54,UPPER(B54))</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55">
      <formula1>EXACT(B55,UPPER(B55))</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56">
      <formula1>EXACT(B56,UPPER(B56))</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57">
      <formula1>EXACT(B57,UPPER(B57))</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58">
      <formula1>EXACT(B58,UPPER(B58))</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59">
      <formula1>EXACT(B59,UPPER(B59))</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60">
      <formula1>EXACT(B60,UPPER(B60))</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61">
      <formula1>EXACT(B61,UPPER(B61))</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62">
      <formula1>EXACT(B62,UPPER(B62))</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63">
      <formula1>EXACT(B63,UPPER(B63))</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64">
      <formula1>EXACT(B64,UPPER(B64))</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65">
      <formula1>EXACT(B65,UPPER(B65))</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66">
      <formula1>EXACT(B66,UPPER(B66))</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67">
      <formula1>EXACT(B67,UPPER(B67))</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68">
      <formula1>EXACT(B68,UPPER(B68))</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69">
      <formula1>EXACT(B69,UPPER(B69))</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70">
      <formula1>EXACT(B70,UPPER(B70))</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71">
      <formula1>EXACT(B71,UPPER(B71))</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72">
      <formula1>EXACT(B72,UPPER(B72))</formula1>
    </dataValidation>
    <dataValidation type="custom" allowBlank="1" showInputMessage="1" promptTitle="Họ tên theo hộ chiếu" prompt="Gõ IN HOA, không dấu, đúng thứ tự như trên hộ chiếu. Ví dụ: NGUYEN VAN A" showErrorMessage="1" errorStyle="warning" errorTitle="Chưa viết IN HOA" error="Họ tên theo hộ chiếu cần viết IN HOA, không dấu." sqref="B73">
      <formula1>EXACT(B73,UPPER(B73))</formula1>
    </dataValidation>
    <dataValidation type="list" allowBlank="1" showErrorMessage="1" error="Chọn Nam hoặc Nữ." sqref="D14:D73">
      <formula1>"Nam,Nữ"</formula1>
    </dataValidation>
    <dataValidation type="date" allowBlank="1" showErrorMessage="1" errorTitle="Chưa đúng dạng ngày" error="Nhập ngày dạng ngày/tháng/năm, ví dụ 25/08/1984." sqref="E14:E73">
      <formula1>2</formula1>
      <formula2>73415</formula2>
    </dataValidation>
    <dataValidation type="date" allowBlank="1" showErrorMessage="1" errorTitle="Chưa đúng dạng ngày" error="Nhập ngày dạng ngày/tháng/năm, ví dụ 25/08/1984." sqref="J14:J73">
      <formula1>2</formula1>
      <formula2>73415</formula2>
    </dataValidation>
    <dataValidation type="list" allowBlank="1" showInputMessage="1" promptTitle="Loại phòng" prompt="SGL: phòng đơn. TWN: 2 giường. DBL: 1 giường đôi. TRP: phòng 3 người." showErrorMessage="1" error="Chọn SGL, TWN, DBL hoặc TRP." sqref="M14:M73">
      <formula1>"SGL,TWN,DBL,TRP"</formula1>
    </dataValidation>
  </dataValidations>
  <printOptions horizontalCentered="1"/>
  <pageMargins left="0.4" right="0.4" top="0.5" bottom="0.6" header="0.3" footer="0.3"/>
  <pageSetup paperSize="9" orientation="landscape" horizontalDpi="4294967295" verticalDpi="4294967295" scale="100" fitToWidth="1" fitToHeight="0"/>
  <headerFooter>
    <oddFooter>&amp;L&amp;"Arial,Regular"&amp;8&amp;A&amp;R&amp;"Arial,Regular"&amp;8Trang &amp;P/&amp;N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5"/>
  <sheetViews>
    <sheetView workbookViewId="0" showGridLines="0">
      <pane ySplit="14" topLeftCell="A15" activePane="bottomLeft" state="frozen"/>
      <selection pane="bottomLeft"/>
    </sheetView>
  </sheetViews>
  <sheetFormatPr defaultRowHeight="15" outlineLevelRow="0" outlineLevelCol="0" x14ac:dyDescent="55"/>
  <cols>
    <col min="1" max="1" width="5" customWidth="1"/>
    <col min="2" max="2" width="11" customWidth="1"/>
    <col min="3" max="3" width="10" customWidth="1"/>
    <col min="4" max="6" width="26" customWidth="1"/>
    <col min="7" max="8" width="12" customWidth="1"/>
    <col min="9" max="9" width="8" customWidth="1"/>
    <col min="10" max="10" width="36" customWidth="1"/>
  </cols>
  <sheetData>
    <row r="1" spans="1:10" x14ac:dyDescent="0.25">
      <c r="A1" s="22" t="str">
        <f>'Danh sách đoàn'!A1</f>
        <v>[TÊN CÔNG TY LỮ HÀNH]</v>
      </c>
      <c r="B1" s="22"/>
      <c r="C1" s="22"/>
      <c r="D1" s="22"/>
      <c r="E1" s="22"/>
      <c r="F1" s="22"/>
      <c r="G1" s="22"/>
      <c r="H1" s="22"/>
      <c r="I1" s="22"/>
      <c r="J1" s="22"/>
    </row>
    <row r="2" spans="1:10" x14ac:dyDescent="0.25">
      <c r="A2" s="23" t="str">
        <f>'Danh sách đoàn'!A2</f>
        <v>Giấy phép kinh doanh lữ hành số: [...]   |   Địa chỉ: [...]   |   Hotline: [...]   |   Email: [...]</v>
      </c>
      <c r="B2" s="23"/>
      <c r="C2" s="23"/>
      <c r="D2" s="23"/>
      <c r="E2" s="23"/>
      <c r="F2" s="23"/>
      <c r="G2" s="23"/>
      <c r="H2" s="23"/>
      <c r="I2" s="23"/>
      <c r="J2" s="23"/>
    </row>
    <row r="3" ht="26" customHeight="1" spans="1:10" x14ac:dyDescent="0.25">
      <c r="A3" s="3" t="s">
        <v>82</v>
      </c>
      <c r="B3" s="3"/>
      <c r="C3" s="3"/>
      <c r="D3" s="3"/>
      <c r="E3" s="3"/>
      <c r="F3" s="3"/>
      <c r="G3" s="3"/>
      <c r="H3" s="3"/>
      <c r="I3" s="3"/>
      <c r="J3" s="3"/>
    </row>
    <row r="4" spans="1:10" x14ac:dyDescent="0.25">
      <c r="A4" s="4" t="s">
        <v>83</v>
      </c>
      <c r="B4" s="4"/>
      <c r="C4" s="4"/>
      <c r="D4" s="4"/>
      <c r="E4" s="4"/>
      <c r="F4" s="4"/>
      <c r="G4" s="4"/>
      <c r="H4" s="4"/>
      <c r="I4" s="4"/>
      <c r="J4" s="4"/>
    </row>
    <row r="5" spans="1:10" x14ac:dyDescent="0.25">
      <c r="A5" s="5" t="s">
        <v>84</v>
      </c>
      <c r="B5" s="5"/>
      <c r="C5" s="5"/>
      <c r="D5" s="5"/>
      <c r="E5" s="5"/>
      <c r="F5" s="5"/>
      <c r="G5" s="5"/>
      <c r="H5" s="5"/>
      <c r="I5" s="5"/>
      <c r="J5" s="5"/>
    </row>
    <row r="6" spans="1:10" x14ac:dyDescent="0.25">
      <c r="A6" s="6" t="s">
        <v>85</v>
      </c>
      <c r="B6" s="6"/>
      <c r="C6" s="6"/>
      <c r="D6" s="7" t="s">
        <v>86</v>
      </c>
      <c r="E6" s="6" t="s">
        <v>87</v>
      </c>
      <c r="F6" s="7" t="s">
        <v>23</v>
      </c>
      <c r="G6" s="6" t="s">
        <v>88</v>
      </c>
      <c r="H6" s="6"/>
      <c r="I6" s="7" t="s">
        <v>23</v>
      </c>
      <c r="J6" s="7"/>
    </row>
    <row r="7" ht="26" customHeight="1" spans="1:10" x14ac:dyDescent="0.25">
      <c r="A7" s="6" t="s">
        <v>89</v>
      </c>
      <c r="B7" s="6"/>
      <c r="C7" s="6"/>
      <c r="D7" s="9" t="str">
        <f>'Danh sách đoàn'!C6</f>
        <v>NB-2612-01</v>
      </c>
      <c r="E7" s="6" t="s">
        <v>90</v>
      </c>
      <c r="F7" s="9" t="str">
        <f>'Danh sách đoàn'!G6</f>
        <v>Hà Nội – Tokyo – Núi Phú Sĩ 5 ngày 4 đêm</v>
      </c>
      <c r="G7" s="6" t="s">
        <v>91</v>
      </c>
      <c r="H7" s="6"/>
      <c r="I7" s="9" t="str">
        <f>'Danh sách đoàn'!C8&amp;IF('Danh sách đoàn'!G8="",""," – "&amp;'Danh sách đoàn'!G8)</f>
        <v>Nguyễn Văn A – 0900 000 001</v>
      </c>
      <c r="J7" s="9"/>
    </row>
    <row r="8" spans="1:10" x14ac:dyDescent="0.25">
      <c r="A8" s="6" t="s">
        <v>92</v>
      </c>
      <c r="B8" s="6"/>
      <c r="C8" s="6"/>
      <c r="D8" s="8">
        <f>'Danh sách đoàn'!C7</f>
        <v>46371</v>
      </c>
      <c r="E8" s="6" t="s">
        <v>93</v>
      </c>
      <c r="F8" s="8">
        <f>'Danh sách đoàn'!G7</f>
        <v>46375</v>
      </c>
      <c r="G8" s="6" t="s">
        <v>94</v>
      </c>
      <c r="H8" s="6"/>
      <c r="I8" s="9">
        <f>IF(OR(D8="",F8=""),"",F8-D8)</f>
        <v>4</v>
      </c>
      <c r="J8" s="9"/>
    </row>
    <row r="9" spans="1:10" x14ac:dyDescent="0.25">
      <c r="A9" s="5" t="s">
        <v>95</v>
      </c>
      <c r="B9" s="5"/>
      <c r="C9" s="5"/>
      <c r="D9" s="5"/>
      <c r="E9" s="5"/>
      <c r="F9" s="5"/>
      <c r="G9" s="5"/>
      <c r="H9" s="5"/>
      <c r="I9" s="5"/>
      <c r="J9" s="5"/>
    </row>
    <row r="10" ht="30" customHeight="1" spans="1:10" x14ac:dyDescent="0.25">
      <c r="A10" s="13" t="s">
        <v>49</v>
      </c>
      <c r="B10" s="13"/>
      <c r="C10" s="13"/>
      <c r="D10" s="13" t="s">
        <v>96</v>
      </c>
      <c r="E10" s="13" t="s">
        <v>97</v>
      </c>
      <c r="F10" s="13" t="s">
        <v>98</v>
      </c>
      <c r="G10" s="13" t="s">
        <v>99</v>
      </c>
      <c r="H10" s="13" t="s">
        <v>100</v>
      </c>
      <c r="I10" s="13" t="s">
        <v>101</v>
      </c>
      <c r="J10" s="13" t="s">
        <v>102</v>
      </c>
    </row>
    <row r="11" spans="1:10" x14ac:dyDescent="0.25">
      <c r="A11" s="10" t="s">
        <v>103</v>
      </c>
      <c r="B11" s="10"/>
      <c r="C11" s="10"/>
      <c r="D11" s="11">
        <f>COUNTIF($C$15:$C$54,"SGL")</f>
        <v>1</v>
      </c>
      <c r="E11" s="11">
        <f>COUNTIF($C$15:$C$54,"TWN")</f>
        <v>1</v>
      </c>
      <c r="F11" s="11">
        <f>COUNTIF($C$15:$C$54,"DBL")</f>
        <v>1</v>
      </c>
      <c r="G11" s="11">
        <f>COUNTIF($C$15:$C$54,"TRP")</f>
        <v>0</v>
      </c>
      <c r="H11" s="11">
        <f>SUM(D11:G11)</f>
        <v>3</v>
      </c>
      <c r="I11" s="11">
        <f>COUNTA($D$15:$F$54)</f>
        <v>6</v>
      </c>
      <c r="J11" s="11">
        <f>SUM($I$15:$I$54)</f>
        <v>12</v>
      </c>
    </row>
    <row r="12" spans="1:10" x14ac:dyDescent="0.25">
      <c r="A12" s="24" t="str">
        <f>"Đối chiếu: danh sách đoàn có "&amp;'Danh sách đoàn'!O10&amp;" khách, rooming list có "&amp;I11&amp;" người (kể cả HDV nếu có). "&amp;IF('Danh sách đoàn'!K11=0,"Mọi khách trong danh sách đoàn đã có phòng.",'Danh sách đoàn'!K11&amp;" khách trong danh sách đoàn chưa có tên ở đây (tên phải gõ giống hệt).")</f>
        <v>Đối chiếu: danh sách đoàn có 5 khách, rooming list có 6 người (kể cả HDV nếu có). Mọi khách trong danh sách đoàn đã có phòng.</v>
      </c>
      <c r="B12" s="24"/>
      <c r="C12" s="24"/>
      <c r="D12" s="24"/>
      <c r="E12" s="24"/>
      <c r="F12" s="24"/>
      <c r="G12" s="24"/>
      <c r="H12" s="24"/>
      <c r="I12" s="24"/>
      <c r="J12" s="24"/>
    </row>
    <row r="13" spans="1:10" x14ac:dyDescent="0.25">
      <c r="A13" s="5" t="s">
        <v>104</v>
      </c>
      <c r="B13" s="5"/>
      <c r="C13" s="5"/>
      <c r="D13" s="5"/>
      <c r="E13" s="5"/>
      <c r="F13" s="5"/>
      <c r="G13" s="5"/>
      <c r="H13" s="5"/>
      <c r="I13" s="5"/>
      <c r="J13" s="5"/>
    </row>
    <row r="14" ht="44" customHeight="1" spans="1:10" x14ac:dyDescent="0.25">
      <c r="A14" s="13" t="s">
        <v>37</v>
      </c>
      <c r="B14" s="13" t="s">
        <v>105</v>
      </c>
      <c r="C14" s="13" t="s">
        <v>49</v>
      </c>
      <c r="D14" s="13" t="s">
        <v>106</v>
      </c>
      <c r="E14" s="13" t="s">
        <v>107</v>
      </c>
      <c r="F14" s="13" t="s">
        <v>108</v>
      </c>
      <c r="G14" s="13" t="s">
        <v>109</v>
      </c>
      <c r="H14" s="13" t="s">
        <v>110</v>
      </c>
      <c r="I14" s="13" t="s">
        <v>111</v>
      </c>
      <c r="J14" s="13" t="s">
        <v>112</v>
      </c>
    </row>
    <row r="15" spans="1:10" x14ac:dyDescent="0.25">
      <c r="A15" s="14">
        <f>IF(C15="","",COUNTA($C$15:C15))</f>
        <v>1</v>
      </c>
      <c r="B15" s="16"/>
      <c r="C15" s="16" t="s">
        <v>57</v>
      </c>
      <c r="D15" s="15" t="s">
        <v>53</v>
      </c>
      <c r="E15" s="15" t="s">
        <v>59</v>
      </c>
      <c r="F15" s="15" t="s">
        <v>66</v>
      </c>
      <c r="G15" s="17">
        <f>IF(C15="","",$D$8)</f>
        <v>46371</v>
      </c>
      <c r="H15" s="17">
        <f>IF(C15="","",$F$8)</f>
        <v>46375</v>
      </c>
      <c r="I15" s="14">
        <f>IF(OR(G15="",H15=""),"",H15-G15)</f>
        <v>4</v>
      </c>
      <c r="J15" s="21" t="s">
        <v>113</v>
      </c>
    </row>
    <row r="16" spans="1:10" x14ac:dyDescent="0.25">
      <c r="A16" s="14">
        <f>IF(C16="","",COUNTA($C$15:C16))</f>
        <v>2</v>
      </c>
      <c r="B16" s="16"/>
      <c r="C16" s="16" t="s">
        <v>75</v>
      </c>
      <c r="D16" s="15" t="s">
        <v>71</v>
      </c>
      <c r="E16" s="15" t="s">
        <v>76</v>
      </c>
      <c r="F16" s="15"/>
      <c r="G16" s="17">
        <f>IF(C16="","",$D$8)</f>
        <v>46371</v>
      </c>
      <c r="H16" s="17">
        <f>IF(C16="","",$F$8)</f>
        <v>46375</v>
      </c>
      <c r="I16" s="14">
        <f>IF(OR(G16="",H16=""),"",H16-G16)</f>
        <v>4</v>
      </c>
      <c r="J16" s="21" t="s">
        <v>114</v>
      </c>
    </row>
    <row r="17" spans="1:10" x14ac:dyDescent="0.25">
      <c r="A17" s="14">
        <f>IF(C17="","",COUNTA($C$15:C17))</f>
        <v>3</v>
      </c>
      <c r="B17" s="16"/>
      <c r="C17" s="16" t="s">
        <v>115</v>
      </c>
      <c r="D17" s="15" t="s">
        <v>116</v>
      </c>
      <c r="E17" s="15"/>
      <c r="F17" s="15"/>
      <c r="G17" s="17">
        <f>IF(C17="","",$D$8)</f>
        <v>46371</v>
      </c>
      <c r="H17" s="17">
        <f>IF(C17="","",$F$8)</f>
        <v>46375</v>
      </c>
      <c r="I17" s="14">
        <f>IF(OR(G17="",H17=""),"",H17-G17)</f>
        <v>4</v>
      </c>
      <c r="J17" s="21" t="s">
        <v>117</v>
      </c>
    </row>
    <row r="18" spans="1:10" x14ac:dyDescent="0.25">
      <c r="A18" s="14" t="str">
        <f>IF(C18="","",COUNTA($C$15:C18))</f>
        <v/>
      </c>
      <c r="B18" s="16"/>
      <c r="C18" s="16"/>
      <c r="D18" s="15"/>
      <c r="E18" s="15"/>
      <c r="F18" s="15"/>
      <c r="G18" s="17" t="str">
        <f>IF(C18="","",$D$8)</f>
        <v/>
      </c>
      <c r="H18" s="17" t="str">
        <f>IF(C18="","",$F$8)</f>
        <v/>
      </c>
      <c r="I18" s="14" t="str">
        <f>IF(OR(G18="",H18=""),"",H18-G18)</f>
        <v/>
      </c>
      <c r="J18" s="21"/>
    </row>
    <row r="19" spans="1:10" x14ac:dyDescent="0.25">
      <c r="A19" s="14" t="str">
        <f>IF(C19="","",COUNTA($C$15:C19))</f>
        <v/>
      </c>
      <c r="B19" s="16"/>
      <c r="C19" s="16"/>
      <c r="D19" s="15"/>
      <c r="E19" s="15"/>
      <c r="F19" s="15"/>
      <c r="G19" s="17" t="str">
        <f>IF(C19="","",$D$8)</f>
        <v/>
      </c>
      <c r="H19" s="17" t="str">
        <f>IF(C19="","",$F$8)</f>
        <v/>
      </c>
      <c r="I19" s="14" t="str">
        <f>IF(OR(G19="",H19=""),"",H19-G19)</f>
        <v/>
      </c>
      <c r="J19" s="21"/>
    </row>
    <row r="20" spans="1:10" x14ac:dyDescent="0.25">
      <c r="A20" s="14" t="str">
        <f>IF(C20="","",COUNTA($C$15:C20))</f>
        <v/>
      </c>
      <c r="B20" s="16"/>
      <c r="C20" s="16"/>
      <c r="D20" s="15"/>
      <c r="E20" s="15"/>
      <c r="F20" s="15"/>
      <c r="G20" s="17" t="str">
        <f>IF(C20="","",$D$8)</f>
        <v/>
      </c>
      <c r="H20" s="17" t="str">
        <f>IF(C20="","",$F$8)</f>
        <v/>
      </c>
      <c r="I20" s="14" t="str">
        <f>IF(OR(G20="",H20=""),"",H20-G20)</f>
        <v/>
      </c>
      <c r="J20" s="21"/>
    </row>
    <row r="21" spans="1:10" x14ac:dyDescent="0.25">
      <c r="A21" s="14" t="str">
        <f>IF(C21="","",COUNTA($C$15:C21))</f>
        <v/>
      </c>
      <c r="B21" s="16"/>
      <c r="C21" s="16"/>
      <c r="D21" s="15"/>
      <c r="E21" s="15"/>
      <c r="F21" s="15"/>
      <c r="G21" s="17" t="str">
        <f>IF(C21="","",$D$8)</f>
        <v/>
      </c>
      <c r="H21" s="17" t="str">
        <f>IF(C21="","",$F$8)</f>
        <v/>
      </c>
      <c r="I21" s="14" t="str">
        <f>IF(OR(G21="",H21=""),"",H21-G21)</f>
        <v/>
      </c>
      <c r="J21" s="21"/>
    </row>
    <row r="22" spans="1:10" x14ac:dyDescent="0.25">
      <c r="A22" s="14" t="str">
        <f>IF(C22="","",COUNTA($C$15:C22))</f>
        <v/>
      </c>
      <c r="B22" s="16"/>
      <c r="C22" s="16"/>
      <c r="D22" s="15"/>
      <c r="E22" s="15"/>
      <c r="F22" s="15"/>
      <c r="G22" s="17" t="str">
        <f>IF(C22="","",$D$8)</f>
        <v/>
      </c>
      <c r="H22" s="17" t="str">
        <f>IF(C22="","",$F$8)</f>
        <v/>
      </c>
      <c r="I22" s="14" t="str">
        <f>IF(OR(G22="",H22=""),"",H22-G22)</f>
        <v/>
      </c>
      <c r="J22" s="21"/>
    </row>
    <row r="23" spans="1:10" x14ac:dyDescent="0.25">
      <c r="A23" s="14" t="str">
        <f>IF(C23="","",COUNTA($C$15:C23))</f>
        <v/>
      </c>
      <c r="B23" s="16"/>
      <c r="C23" s="16"/>
      <c r="D23" s="15"/>
      <c r="E23" s="15"/>
      <c r="F23" s="15"/>
      <c r="G23" s="17" t="str">
        <f>IF(C23="","",$D$8)</f>
        <v/>
      </c>
      <c r="H23" s="17" t="str">
        <f>IF(C23="","",$F$8)</f>
        <v/>
      </c>
      <c r="I23" s="14" t="str">
        <f>IF(OR(G23="",H23=""),"",H23-G23)</f>
        <v/>
      </c>
      <c r="J23" s="21"/>
    </row>
    <row r="24" spans="1:10" x14ac:dyDescent="0.25">
      <c r="A24" s="14" t="str">
        <f>IF(C24="","",COUNTA($C$15:C24))</f>
        <v/>
      </c>
      <c r="B24" s="16"/>
      <c r="C24" s="16"/>
      <c r="D24" s="15"/>
      <c r="E24" s="15"/>
      <c r="F24" s="15"/>
      <c r="G24" s="17" t="str">
        <f>IF(C24="","",$D$8)</f>
        <v/>
      </c>
      <c r="H24" s="17" t="str">
        <f>IF(C24="","",$F$8)</f>
        <v/>
      </c>
      <c r="I24" s="14" t="str">
        <f>IF(OR(G24="",H24=""),"",H24-G24)</f>
        <v/>
      </c>
      <c r="J24" s="21"/>
    </row>
    <row r="25" spans="1:10" x14ac:dyDescent="0.25">
      <c r="A25" s="14" t="str">
        <f>IF(C25="","",COUNTA($C$15:C25))</f>
        <v/>
      </c>
      <c r="B25" s="16"/>
      <c r="C25" s="16"/>
      <c r="D25" s="15"/>
      <c r="E25" s="15"/>
      <c r="F25" s="15"/>
      <c r="G25" s="17" t="str">
        <f>IF(C25="","",$D$8)</f>
        <v/>
      </c>
      <c r="H25" s="17" t="str">
        <f>IF(C25="","",$F$8)</f>
        <v/>
      </c>
      <c r="I25" s="14" t="str">
        <f>IF(OR(G25="",H25=""),"",H25-G25)</f>
        <v/>
      </c>
      <c r="J25" s="21"/>
    </row>
    <row r="26" spans="1:10" x14ac:dyDescent="0.25">
      <c r="A26" s="14" t="str">
        <f>IF(C26="","",COUNTA($C$15:C26))</f>
        <v/>
      </c>
      <c r="B26" s="16"/>
      <c r="C26" s="16"/>
      <c r="D26" s="15"/>
      <c r="E26" s="15"/>
      <c r="F26" s="15"/>
      <c r="G26" s="17" t="str">
        <f>IF(C26="","",$D$8)</f>
        <v/>
      </c>
      <c r="H26" s="17" t="str">
        <f>IF(C26="","",$F$8)</f>
        <v/>
      </c>
      <c r="I26" s="14" t="str">
        <f>IF(OR(G26="",H26=""),"",H26-G26)</f>
        <v/>
      </c>
      <c r="J26" s="21"/>
    </row>
    <row r="27" spans="1:10" x14ac:dyDescent="0.25">
      <c r="A27" s="14" t="str">
        <f>IF(C27="","",COUNTA($C$15:C27))</f>
        <v/>
      </c>
      <c r="B27" s="16"/>
      <c r="C27" s="16"/>
      <c r="D27" s="15"/>
      <c r="E27" s="15"/>
      <c r="F27" s="15"/>
      <c r="G27" s="17" t="str">
        <f>IF(C27="","",$D$8)</f>
        <v/>
      </c>
      <c r="H27" s="17" t="str">
        <f>IF(C27="","",$F$8)</f>
        <v/>
      </c>
      <c r="I27" s="14" t="str">
        <f>IF(OR(G27="",H27=""),"",H27-G27)</f>
        <v/>
      </c>
      <c r="J27" s="21"/>
    </row>
    <row r="28" spans="1:10" x14ac:dyDescent="0.25">
      <c r="A28" s="14" t="str">
        <f>IF(C28="","",COUNTA($C$15:C28))</f>
        <v/>
      </c>
      <c r="B28" s="16"/>
      <c r="C28" s="16"/>
      <c r="D28" s="15"/>
      <c r="E28" s="15"/>
      <c r="F28" s="15"/>
      <c r="G28" s="17" t="str">
        <f>IF(C28="","",$D$8)</f>
        <v/>
      </c>
      <c r="H28" s="17" t="str">
        <f>IF(C28="","",$F$8)</f>
        <v/>
      </c>
      <c r="I28" s="14" t="str">
        <f>IF(OR(G28="",H28=""),"",H28-G28)</f>
        <v/>
      </c>
      <c r="J28" s="21"/>
    </row>
    <row r="29" spans="1:10" x14ac:dyDescent="0.25">
      <c r="A29" s="14" t="str">
        <f>IF(C29="","",COUNTA($C$15:C29))</f>
        <v/>
      </c>
      <c r="B29" s="16"/>
      <c r="C29" s="16"/>
      <c r="D29" s="15"/>
      <c r="E29" s="15"/>
      <c r="F29" s="15"/>
      <c r="G29" s="17" t="str">
        <f>IF(C29="","",$D$8)</f>
        <v/>
      </c>
      <c r="H29" s="17" t="str">
        <f>IF(C29="","",$F$8)</f>
        <v/>
      </c>
      <c r="I29" s="14" t="str">
        <f>IF(OR(G29="",H29=""),"",H29-G29)</f>
        <v/>
      </c>
      <c r="J29" s="21"/>
    </row>
    <row r="30" spans="1:10" x14ac:dyDescent="0.25">
      <c r="A30" s="14" t="str">
        <f>IF(C30="","",COUNTA($C$15:C30))</f>
        <v/>
      </c>
      <c r="B30" s="16"/>
      <c r="C30" s="16"/>
      <c r="D30" s="15"/>
      <c r="E30" s="15"/>
      <c r="F30" s="15"/>
      <c r="G30" s="17" t="str">
        <f>IF(C30="","",$D$8)</f>
        <v/>
      </c>
      <c r="H30" s="17" t="str">
        <f>IF(C30="","",$F$8)</f>
        <v/>
      </c>
      <c r="I30" s="14" t="str">
        <f>IF(OR(G30="",H30=""),"",H30-G30)</f>
        <v/>
      </c>
      <c r="J30" s="21"/>
    </row>
    <row r="31" spans="1:10" x14ac:dyDescent="0.25">
      <c r="A31" s="14" t="str">
        <f>IF(C31="","",COUNTA($C$15:C31))</f>
        <v/>
      </c>
      <c r="B31" s="16"/>
      <c r="C31" s="16"/>
      <c r="D31" s="15"/>
      <c r="E31" s="15"/>
      <c r="F31" s="15"/>
      <c r="G31" s="17" t="str">
        <f>IF(C31="","",$D$8)</f>
        <v/>
      </c>
      <c r="H31" s="17" t="str">
        <f>IF(C31="","",$F$8)</f>
        <v/>
      </c>
      <c r="I31" s="14" t="str">
        <f>IF(OR(G31="",H31=""),"",H31-G31)</f>
        <v/>
      </c>
      <c r="J31" s="21"/>
    </row>
    <row r="32" spans="1:10" x14ac:dyDescent="0.25">
      <c r="A32" s="14" t="str">
        <f>IF(C32="","",COUNTA($C$15:C32))</f>
        <v/>
      </c>
      <c r="B32" s="16"/>
      <c r="C32" s="16"/>
      <c r="D32" s="15"/>
      <c r="E32" s="15"/>
      <c r="F32" s="15"/>
      <c r="G32" s="17" t="str">
        <f>IF(C32="","",$D$8)</f>
        <v/>
      </c>
      <c r="H32" s="17" t="str">
        <f>IF(C32="","",$F$8)</f>
        <v/>
      </c>
      <c r="I32" s="14" t="str">
        <f>IF(OR(G32="",H32=""),"",H32-G32)</f>
        <v/>
      </c>
      <c r="J32" s="21"/>
    </row>
    <row r="33" spans="1:10" x14ac:dyDescent="0.25">
      <c r="A33" s="14" t="str">
        <f>IF(C33="","",COUNTA($C$15:C33))</f>
        <v/>
      </c>
      <c r="B33" s="16"/>
      <c r="C33" s="16"/>
      <c r="D33" s="15"/>
      <c r="E33" s="15"/>
      <c r="F33" s="15"/>
      <c r="G33" s="17" t="str">
        <f>IF(C33="","",$D$8)</f>
        <v/>
      </c>
      <c r="H33" s="17" t="str">
        <f>IF(C33="","",$F$8)</f>
        <v/>
      </c>
      <c r="I33" s="14" t="str">
        <f>IF(OR(G33="",H33=""),"",H33-G33)</f>
        <v/>
      </c>
      <c r="J33" s="21"/>
    </row>
    <row r="34" spans="1:10" x14ac:dyDescent="0.25">
      <c r="A34" s="14" t="str">
        <f>IF(C34="","",COUNTA($C$15:C34))</f>
        <v/>
      </c>
      <c r="B34" s="16"/>
      <c r="C34" s="16"/>
      <c r="D34" s="15"/>
      <c r="E34" s="15"/>
      <c r="F34" s="15"/>
      <c r="G34" s="17" t="str">
        <f>IF(C34="","",$D$8)</f>
        <v/>
      </c>
      <c r="H34" s="17" t="str">
        <f>IF(C34="","",$F$8)</f>
        <v/>
      </c>
      <c r="I34" s="14" t="str">
        <f>IF(OR(G34="",H34=""),"",H34-G34)</f>
        <v/>
      </c>
      <c r="J34" s="21"/>
    </row>
    <row r="35" spans="1:10" x14ac:dyDescent="0.25">
      <c r="A35" s="14" t="str">
        <f>IF(C35="","",COUNTA($C$15:C35))</f>
        <v/>
      </c>
      <c r="B35" s="16"/>
      <c r="C35" s="16"/>
      <c r="D35" s="15"/>
      <c r="E35" s="15"/>
      <c r="F35" s="15"/>
      <c r="G35" s="17" t="str">
        <f>IF(C35="","",$D$8)</f>
        <v/>
      </c>
      <c r="H35" s="17" t="str">
        <f>IF(C35="","",$F$8)</f>
        <v/>
      </c>
      <c r="I35" s="14" t="str">
        <f>IF(OR(G35="",H35=""),"",H35-G35)</f>
        <v/>
      </c>
      <c r="J35" s="21"/>
    </row>
    <row r="36" spans="1:10" x14ac:dyDescent="0.25">
      <c r="A36" s="14" t="str">
        <f>IF(C36="","",COUNTA($C$15:C36))</f>
        <v/>
      </c>
      <c r="B36" s="16"/>
      <c r="C36" s="16"/>
      <c r="D36" s="15"/>
      <c r="E36" s="15"/>
      <c r="F36" s="15"/>
      <c r="G36" s="17" t="str">
        <f>IF(C36="","",$D$8)</f>
        <v/>
      </c>
      <c r="H36" s="17" t="str">
        <f>IF(C36="","",$F$8)</f>
        <v/>
      </c>
      <c r="I36" s="14" t="str">
        <f>IF(OR(G36="",H36=""),"",H36-G36)</f>
        <v/>
      </c>
      <c r="J36" s="21"/>
    </row>
    <row r="37" spans="1:10" x14ac:dyDescent="0.25">
      <c r="A37" s="14" t="str">
        <f>IF(C37="","",COUNTA($C$15:C37))</f>
        <v/>
      </c>
      <c r="B37" s="16"/>
      <c r="C37" s="16"/>
      <c r="D37" s="15"/>
      <c r="E37" s="15"/>
      <c r="F37" s="15"/>
      <c r="G37" s="17" t="str">
        <f>IF(C37="","",$D$8)</f>
        <v/>
      </c>
      <c r="H37" s="17" t="str">
        <f>IF(C37="","",$F$8)</f>
        <v/>
      </c>
      <c r="I37" s="14" t="str">
        <f>IF(OR(G37="",H37=""),"",H37-G37)</f>
        <v/>
      </c>
      <c r="J37" s="21"/>
    </row>
    <row r="38" spans="1:10" x14ac:dyDescent="0.25">
      <c r="A38" s="14" t="str">
        <f>IF(C38="","",COUNTA($C$15:C38))</f>
        <v/>
      </c>
      <c r="B38" s="16"/>
      <c r="C38" s="16"/>
      <c r="D38" s="15"/>
      <c r="E38" s="15"/>
      <c r="F38" s="15"/>
      <c r="G38" s="17" t="str">
        <f>IF(C38="","",$D$8)</f>
        <v/>
      </c>
      <c r="H38" s="17" t="str">
        <f>IF(C38="","",$F$8)</f>
        <v/>
      </c>
      <c r="I38" s="14" t="str">
        <f>IF(OR(G38="",H38=""),"",H38-G38)</f>
        <v/>
      </c>
      <c r="J38" s="21"/>
    </row>
    <row r="39" spans="1:10" x14ac:dyDescent="0.25">
      <c r="A39" s="14" t="str">
        <f>IF(C39="","",COUNTA($C$15:C39))</f>
        <v/>
      </c>
      <c r="B39" s="16"/>
      <c r="C39" s="16"/>
      <c r="D39" s="15"/>
      <c r="E39" s="15"/>
      <c r="F39" s="15"/>
      <c r="G39" s="17" t="str">
        <f>IF(C39="","",$D$8)</f>
        <v/>
      </c>
      <c r="H39" s="17" t="str">
        <f>IF(C39="","",$F$8)</f>
        <v/>
      </c>
      <c r="I39" s="14" t="str">
        <f>IF(OR(G39="",H39=""),"",H39-G39)</f>
        <v/>
      </c>
      <c r="J39" s="21"/>
    </row>
    <row r="40" spans="1:10" x14ac:dyDescent="0.25">
      <c r="A40" s="14" t="str">
        <f>IF(C40="","",COUNTA($C$15:C40))</f>
        <v/>
      </c>
      <c r="B40" s="16"/>
      <c r="C40" s="16"/>
      <c r="D40" s="15"/>
      <c r="E40" s="15"/>
      <c r="F40" s="15"/>
      <c r="G40" s="17" t="str">
        <f>IF(C40="","",$D$8)</f>
        <v/>
      </c>
      <c r="H40" s="17" t="str">
        <f>IF(C40="","",$F$8)</f>
        <v/>
      </c>
      <c r="I40" s="14" t="str">
        <f>IF(OR(G40="",H40=""),"",H40-G40)</f>
        <v/>
      </c>
      <c r="J40" s="21"/>
    </row>
    <row r="41" spans="1:10" x14ac:dyDescent="0.25">
      <c r="A41" s="14" t="str">
        <f>IF(C41="","",COUNTA($C$15:C41))</f>
        <v/>
      </c>
      <c r="B41" s="16"/>
      <c r="C41" s="16"/>
      <c r="D41" s="15"/>
      <c r="E41" s="15"/>
      <c r="F41" s="15"/>
      <c r="G41" s="17" t="str">
        <f>IF(C41="","",$D$8)</f>
        <v/>
      </c>
      <c r="H41" s="17" t="str">
        <f>IF(C41="","",$F$8)</f>
        <v/>
      </c>
      <c r="I41" s="14" t="str">
        <f>IF(OR(G41="",H41=""),"",H41-G41)</f>
        <v/>
      </c>
      <c r="J41" s="21"/>
    </row>
    <row r="42" spans="1:10" x14ac:dyDescent="0.25">
      <c r="A42" s="14" t="str">
        <f>IF(C42="","",COUNTA($C$15:C42))</f>
        <v/>
      </c>
      <c r="B42" s="16"/>
      <c r="C42" s="16"/>
      <c r="D42" s="15"/>
      <c r="E42" s="15"/>
      <c r="F42" s="15"/>
      <c r="G42" s="17" t="str">
        <f>IF(C42="","",$D$8)</f>
        <v/>
      </c>
      <c r="H42" s="17" t="str">
        <f>IF(C42="","",$F$8)</f>
        <v/>
      </c>
      <c r="I42" s="14" t="str">
        <f>IF(OR(G42="",H42=""),"",H42-G42)</f>
        <v/>
      </c>
      <c r="J42" s="21"/>
    </row>
    <row r="43" spans="1:10" x14ac:dyDescent="0.25">
      <c r="A43" s="14" t="str">
        <f>IF(C43="","",COUNTA($C$15:C43))</f>
        <v/>
      </c>
      <c r="B43" s="16"/>
      <c r="C43" s="16"/>
      <c r="D43" s="15"/>
      <c r="E43" s="15"/>
      <c r="F43" s="15"/>
      <c r="G43" s="17" t="str">
        <f>IF(C43="","",$D$8)</f>
        <v/>
      </c>
      <c r="H43" s="17" t="str">
        <f>IF(C43="","",$F$8)</f>
        <v/>
      </c>
      <c r="I43" s="14" t="str">
        <f>IF(OR(G43="",H43=""),"",H43-G43)</f>
        <v/>
      </c>
      <c r="J43" s="21"/>
    </row>
    <row r="44" spans="1:10" x14ac:dyDescent="0.25">
      <c r="A44" s="14" t="str">
        <f>IF(C44="","",COUNTA($C$15:C44))</f>
        <v/>
      </c>
      <c r="B44" s="16"/>
      <c r="C44" s="16"/>
      <c r="D44" s="15"/>
      <c r="E44" s="15"/>
      <c r="F44" s="15"/>
      <c r="G44" s="17" t="str">
        <f>IF(C44="","",$D$8)</f>
        <v/>
      </c>
      <c r="H44" s="17" t="str">
        <f>IF(C44="","",$F$8)</f>
        <v/>
      </c>
      <c r="I44" s="14" t="str">
        <f>IF(OR(G44="",H44=""),"",H44-G44)</f>
        <v/>
      </c>
      <c r="J44" s="21"/>
    </row>
    <row r="45" spans="1:10" x14ac:dyDescent="0.25">
      <c r="A45" s="14" t="str">
        <f>IF(C45="","",COUNTA($C$15:C45))</f>
        <v/>
      </c>
      <c r="B45" s="16"/>
      <c r="C45" s="16"/>
      <c r="D45" s="15"/>
      <c r="E45" s="15"/>
      <c r="F45" s="15"/>
      <c r="G45" s="17" t="str">
        <f>IF(C45="","",$D$8)</f>
        <v/>
      </c>
      <c r="H45" s="17" t="str">
        <f>IF(C45="","",$F$8)</f>
        <v/>
      </c>
      <c r="I45" s="14" t="str">
        <f>IF(OR(G45="",H45=""),"",H45-G45)</f>
        <v/>
      </c>
      <c r="J45" s="21"/>
    </row>
    <row r="46" spans="1:10" x14ac:dyDescent="0.25">
      <c r="A46" s="14" t="str">
        <f>IF(C46="","",COUNTA($C$15:C46))</f>
        <v/>
      </c>
      <c r="B46" s="16"/>
      <c r="C46" s="16"/>
      <c r="D46" s="15"/>
      <c r="E46" s="15"/>
      <c r="F46" s="15"/>
      <c r="G46" s="17" t="str">
        <f>IF(C46="","",$D$8)</f>
        <v/>
      </c>
      <c r="H46" s="17" t="str">
        <f>IF(C46="","",$F$8)</f>
        <v/>
      </c>
      <c r="I46" s="14" t="str">
        <f>IF(OR(G46="",H46=""),"",H46-G46)</f>
        <v/>
      </c>
      <c r="J46" s="21"/>
    </row>
    <row r="47" spans="1:10" x14ac:dyDescent="0.25">
      <c r="A47" s="14" t="str">
        <f>IF(C47="","",COUNTA($C$15:C47))</f>
        <v/>
      </c>
      <c r="B47" s="16"/>
      <c r="C47" s="16"/>
      <c r="D47" s="15"/>
      <c r="E47" s="15"/>
      <c r="F47" s="15"/>
      <c r="G47" s="17" t="str">
        <f>IF(C47="","",$D$8)</f>
        <v/>
      </c>
      <c r="H47" s="17" t="str">
        <f>IF(C47="","",$F$8)</f>
        <v/>
      </c>
      <c r="I47" s="14" t="str">
        <f>IF(OR(G47="",H47=""),"",H47-G47)</f>
        <v/>
      </c>
      <c r="J47" s="21"/>
    </row>
    <row r="48" spans="1:10" x14ac:dyDescent="0.25">
      <c r="A48" s="14" t="str">
        <f>IF(C48="","",COUNTA($C$15:C48))</f>
        <v/>
      </c>
      <c r="B48" s="16"/>
      <c r="C48" s="16"/>
      <c r="D48" s="15"/>
      <c r="E48" s="15"/>
      <c r="F48" s="15"/>
      <c r="G48" s="17" t="str">
        <f>IF(C48="","",$D$8)</f>
        <v/>
      </c>
      <c r="H48" s="17" t="str">
        <f>IF(C48="","",$F$8)</f>
        <v/>
      </c>
      <c r="I48" s="14" t="str">
        <f>IF(OR(G48="",H48=""),"",H48-G48)</f>
        <v/>
      </c>
      <c r="J48" s="21"/>
    </row>
    <row r="49" spans="1:10" x14ac:dyDescent="0.25">
      <c r="A49" s="14" t="str">
        <f>IF(C49="","",COUNTA($C$15:C49))</f>
        <v/>
      </c>
      <c r="B49" s="16"/>
      <c r="C49" s="16"/>
      <c r="D49" s="15"/>
      <c r="E49" s="15"/>
      <c r="F49" s="15"/>
      <c r="G49" s="17" t="str">
        <f>IF(C49="","",$D$8)</f>
        <v/>
      </c>
      <c r="H49" s="17" t="str">
        <f>IF(C49="","",$F$8)</f>
        <v/>
      </c>
      <c r="I49" s="14" t="str">
        <f>IF(OR(G49="",H49=""),"",H49-G49)</f>
        <v/>
      </c>
      <c r="J49" s="21"/>
    </row>
    <row r="50" spans="1:10" x14ac:dyDescent="0.25">
      <c r="A50" s="14" t="str">
        <f>IF(C50="","",COUNTA($C$15:C50))</f>
        <v/>
      </c>
      <c r="B50" s="16"/>
      <c r="C50" s="16"/>
      <c r="D50" s="15"/>
      <c r="E50" s="15"/>
      <c r="F50" s="15"/>
      <c r="G50" s="17" t="str">
        <f>IF(C50="","",$D$8)</f>
        <v/>
      </c>
      <c r="H50" s="17" t="str">
        <f>IF(C50="","",$F$8)</f>
        <v/>
      </c>
      <c r="I50" s="14" t="str">
        <f>IF(OR(G50="",H50=""),"",H50-G50)</f>
        <v/>
      </c>
      <c r="J50" s="21"/>
    </row>
    <row r="51" spans="1:10" x14ac:dyDescent="0.25">
      <c r="A51" s="14" t="str">
        <f>IF(C51="","",COUNTA($C$15:C51))</f>
        <v/>
      </c>
      <c r="B51" s="16"/>
      <c r="C51" s="16"/>
      <c r="D51" s="15"/>
      <c r="E51" s="15"/>
      <c r="F51" s="15"/>
      <c r="G51" s="17" t="str">
        <f>IF(C51="","",$D$8)</f>
        <v/>
      </c>
      <c r="H51" s="17" t="str">
        <f>IF(C51="","",$F$8)</f>
        <v/>
      </c>
      <c r="I51" s="14" t="str">
        <f>IF(OR(G51="",H51=""),"",H51-G51)</f>
        <v/>
      </c>
      <c r="J51" s="21"/>
    </row>
    <row r="52" spans="1:10" x14ac:dyDescent="0.25">
      <c r="A52" s="14" t="str">
        <f>IF(C52="","",COUNTA($C$15:C52))</f>
        <v/>
      </c>
      <c r="B52" s="16"/>
      <c r="C52" s="16"/>
      <c r="D52" s="15"/>
      <c r="E52" s="15"/>
      <c r="F52" s="15"/>
      <c r="G52" s="17" t="str">
        <f>IF(C52="","",$D$8)</f>
        <v/>
      </c>
      <c r="H52" s="17" t="str">
        <f>IF(C52="","",$F$8)</f>
        <v/>
      </c>
      <c r="I52" s="14" t="str">
        <f>IF(OR(G52="",H52=""),"",H52-G52)</f>
        <v/>
      </c>
      <c r="J52" s="21"/>
    </row>
    <row r="53" spans="1:10" x14ac:dyDescent="0.25">
      <c r="A53" s="14" t="str">
        <f>IF(C53="","",COUNTA($C$15:C53))</f>
        <v/>
      </c>
      <c r="B53" s="16"/>
      <c r="C53" s="16"/>
      <c r="D53" s="15"/>
      <c r="E53" s="15"/>
      <c r="F53" s="15"/>
      <c r="G53" s="17" t="str">
        <f>IF(C53="","",$D$8)</f>
        <v/>
      </c>
      <c r="H53" s="17" t="str">
        <f>IF(C53="","",$F$8)</f>
        <v/>
      </c>
      <c r="I53" s="14" t="str">
        <f>IF(OR(G53="",H53=""),"",H53-G53)</f>
        <v/>
      </c>
      <c r="J53" s="21"/>
    </row>
    <row r="54" spans="1:10" x14ac:dyDescent="0.25">
      <c r="A54" s="14" t="str">
        <f>IF(C54="","",COUNTA($C$15:C54))</f>
        <v/>
      </c>
      <c r="B54" s="16"/>
      <c r="C54" s="16"/>
      <c r="D54" s="15"/>
      <c r="E54" s="15"/>
      <c r="F54" s="15"/>
      <c r="G54" s="17" t="str">
        <f>IF(C54="","",$D$8)</f>
        <v/>
      </c>
      <c r="H54" s="17" t="str">
        <f>IF(C54="","",$F$8)</f>
        <v/>
      </c>
      <c r="I54" s="14" t="str">
        <f>IF(OR(G54="",H54=""),"",H54-G54)</f>
        <v/>
      </c>
      <c r="J54" s="21"/>
    </row>
    <row r="55" ht="26" customHeight="1" spans="1:10" x14ac:dyDescent="0.25">
      <c r="A55" s="4" t="s">
        <v>118</v>
      </c>
      <c r="B55" s="4"/>
      <c r="C55" s="4"/>
      <c r="D55" s="4"/>
      <c r="E55" s="4"/>
      <c r="F55" s="4"/>
      <c r="G55" s="4"/>
      <c r="H55" s="4"/>
      <c r="I55" s="4"/>
      <c r="J55" s="4"/>
    </row>
  </sheetData>
  <mergeCells count="20">
    <mergeCell ref="A1:J1"/>
    <mergeCell ref="A2:J2"/>
    <mergeCell ref="A3:J3"/>
    <mergeCell ref="A4:J4"/>
    <mergeCell ref="A5:J5"/>
    <mergeCell ref="A6:C6"/>
    <mergeCell ref="G6:H6"/>
    <mergeCell ref="I6:J6"/>
    <mergeCell ref="A7:C7"/>
    <mergeCell ref="G7:H7"/>
    <mergeCell ref="I7:J7"/>
    <mergeCell ref="A8:C8"/>
    <mergeCell ref="G8:H8"/>
    <mergeCell ref="I8:J8"/>
    <mergeCell ref="A9:J9"/>
    <mergeCell ref="A10:C10"/>
    <mergeCell ref="A11:C11"/>
    <mergeCell ref="A12:J12"/>
    <mergeCell ref="A13:J13"/>
    <mergeCell ref="A55:J55"/>
  </mergeCells>
  <dataValidations count="2">
    <dataValidation type="list" allowBlank="1" showInputMessage="1" promptTitle="Loại phòng" prompt="SGL: phòng đơn. TWN: 2 giường. DBL: 1 giường đôi. TRP: phòng 3 người." showErrorMessage="1" error="Chọn SGL, TWN, DBL hoặc TRP." sqref="C15:C54">
      <formula1>"SGL,TWN,DBL,TRP"</formula1>
    </dataValidation>
    <dataValidation type="date" allowBlank="1" showErrorMessage="1" error="Nhập ngày dạng ngày/tháng/năm." sqref="G15:H54">
      <formula1>36526</formula1>
      <formula2>73415</formula2>
    </dataValidation>
  </dataValidations>
  <printOptions horizontalCentered="1"/>
  <pageMargins left="0.4" right="0.4" top="0.5" bottom="0.6" header="0.3" footer="0.3"/>
  <pageSetup paperSize="9" orientation="landscape" horizontalDpi="4294967295" verticalDpi="4294967295" scale="100" fitToWidth="1" fitToHeight="0"/>
  <headerFooter>
    <oddFooter>&amp;L&amp;"Arial,Regular"&amp;8&amp;A&amp;R&amp;"Arial,Regular"&amp;8Trang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showGridLines="0"/>
  </sheetViews>
  <sheetFormatPr defaultRowHeight="15" outlineLevelRow="0" outlineLevelCol="0" x14ac:dyDescent="55"/>
  <cols>
    <col min="1" max="1" width="4" customWidth="1"/>
    <col min="2" max="2" width="110" customWidth="1"/>
  </cols>
  <sheetData>
    <row r="1" spans="2:2" x14ac:dyDescent="0.25">
      <c r="B1" s="25" t="s">
        <v>119</v>
      </c>
    </row>
    <row r="3" spans="1:2" x14ac:dyDescent="0.25">
      <c r="A3" s="26">
        <v>1</v>
      </c>
      <c r="B3" s="27" t="s">
        <v>120</v>
      </c>
    </row>
    <row r="4" spans="1:2" x14ac:dyDescent="0.25">
      <c r="A4" s="26">
        <v>2</v>
      </c>
      <c r="B4" s="27" t="s">
        <v>121</v>
      </c>
    </row>
    <row r="5" spans="1:2" x14ac:dyDescent="0.25">
      <c r="A5" s="26">
        <v>3</v>
      </c>
      <c r="B5" s="27" t="s">
        <v>122</v>
      </c>
    </row>
    <row r="6" spans="1:2" x14ac:dyDescent="0.25">
      <c r="A6" s="26">
        <v>4</v>
      </c>
      <c r="B6" s="27" t="s">
        <v>123</v>
      </c>
    </row>
    <row r="7" spans="1:2" x14ac:dyDescent="0.25">
      <c r="A7" s="26">
        <v>5</v>
      </c>
      <c r="B7" s="27" t="s">
        <v>124</v>
      </c>
    </row>
    <row r="8" spans="1:2" x14ac:dyDescent="0.25">
      <c r="A8" s="26">
        <v>6</v>
      </c>
      <c r="B8" s="27" t="s">
        <v>125</v>
      </c>
    </row>
    <row r="9" spans="1:2" x14ac:dyDescent="0.25">
      <c r="A9" s="26">
        <v>7</v>
      </c>
      <c r="B9" s="27" t="s">
        <v>126</v>
      </c>
    </row>
    <row r="10" spans="1:2" x14ac:dyDescent="0.25">
      <c r="A10" s="26">
        <v>8</v>
      </c>
      <c r="B10" s="27" t="s">
        <v>127</v>
      </c>
    </row>
    <row r="11" spans="1:2" x14ac:dyDescent="0.25">
      <c r="A11" s="26">
        <v>9</v>
      </c>
      <c r="B11" s="27" t="s">
        <v>128</v>
      </c>
    </row>
    <row r="13" spans="2:2" x14ac:dyDescent="0.25">
      <c r="B13" s="28" t="s">
        <v>129</v>
      </c>
    </row>
    <row r="14" spans="1:2" x14ac:dyDescent="0.25">
      <c r="A14" s="29" t="s">
        <v>130</v>
      </c>
      <c r="B14" s="27" t="s">
        <v>131</v>
      </c>
    </row>
    <row r="15" spans="1:2" x14ac:dyDescent="0.25">
      <c r="A15" s="29" t="s">
        <v>130</v>
      </c>
      <c r="B15" s="27" t="s">
        <v>132</v>
      </c>
    </row>
    <row r="16" spans="1:2" x14ac:dyDescent="0.25">
      <c r="A16" s="29" t="s">
        <v>130</v>
      </c>
      <c r="B16" s="27" t="s">
        <v>133</v>
      </c>
    </row>
    <row r="18" spans="2:2" x14ac:dyDescent="0.25">
      <c r="B18" s="28" t="s">
        <v>134</v>
      </c>
    </row>
    <row r="19" spans="1:2" x14ac:dyDescent="0.25">
      <c r="A19" s="29" t="s">
        <v>130</v>
      </c>
      <c r="B19" s="27" t="s">
        <v>135</v>
      </c>
    </row>
    <row r="20" spans="1:2" x14ac:dyDescent="0.25">
      <c r="A20" s="29" t="s">
        <v>130</v>
      </c>
      <c r="B20" s="27" t="s">
        <v>136</v>
      </c>
    </row>
    <row r="21" spans="1:2" x14ac:dyDescent="0.25">
      <c r="A21" s="29" t="s">
        <v>130</v>
      </c>
      <c r="B21" s="27" t="s">
        <v>137</v>
      </c>
    </row>
    <row r="22" spans="1:2" x14ac:dyDescent="0.25">
      <c r="A22" s="29" t="s">
        <v>130</v>
      </c>
      <c r="B22" s="27" t="s">
        <v>138</v>
      </c>
    </row>
    <row r="24" spans="2:2" x14ac:dyDescent="0.25">
      <c r="B24" s="30" t="s">
        <v>139</v>
      </c>
    </row>
    <row r="25" spans="2:2" x14ac:dyDescent="0.25">
      <c r="B25" s="30" t="s">
        <v>140</v>
      </c>
    </row>
    <row r="26" spans="2:2" x14ac:dyDescent="0.25">
      <c r="B26" s="30" t="s">
        <v>141</v>
      </c>
    </row>
  </sheetData>
  <hyperlinks>
    <hyperlink ref="B24" r:id="rId1"/>
    <hyperlink ref="B25" r:id="rId2"/>
    <hyperlink ref="B26" r:id="rId3"/>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Danh sách đoàn</vt:lpstr>
      <vt:lpstr>Rooming list</vt:lpstr>
      <vt:lpstr>Hướng dẫn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TourWell (tourwell.vn)</dc:creator>
  <dc:title/>
  <dc:subject/>
  <dc:description/>
  <cp:keywords/>
  <cp:category/>
  <cp:lastModifiedBy>Unknown</cp:lastModifiedBy>
  <dcterms:created xsi:type="dcterms:W3CDTF">2026-10-27T10:08:08Z</dcterms:created>
  <dcterms:modified xsi:type="dcterms:W3CDTF">2026-10-27T10:08:08Z</dcterms:modified>
</cp:coreProperties>
</file>