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áo giá" state="visible" r:id="rId4"/>
    <sheet sheetId="2" name="Hướng dẫn" state="visible" r:id="rId5"/>
  </sheets>
  <definedNames>
    <definedName name="_xlnm.Print_Area" localSheetId="0">'Báo giá'!$A1:$F76</definedName>
  </definedNames>
  <calcPr calcId="171027" fullCalcOnLoad="1"/>
</workbook>
</file>

<file path=xl/sharedStrings.xml><?xml version="1.0" encoding="utf-8"?>
<sst xmlns="http://schemas.openxmlformats.org/spreadsheetml/2006/main" count="139" uniqueCount="127">
  <si>
    <t>[TÊN CÔNG TY LỮ HÀNH]</t>
  </si>
  <si>
    <t>Giấy phép kinh doanh lữ hành số: [...]   |   Hotline: [...]   |   Email: [...]   |   Website: [...]</t>
  </si>
  <si>
    <t>BÁO GIÁ TOUR</t>
  </si>
  <si>
    <t>Số báo giá:</t>
  </si>
  <si>
    <t>BG-2026-0001</t>
  </si>
  <si>
    <t>Ngày báo giá:</t>
  </si>
  <si>
    <t>Ô chữ xanh trên nền vàng: điền theo đoàn của anh/chị. Ô chữ đen: công thức tự tính, không cần sửa. Tên khách, giá và mốc ngày trong mẫu là ví dụ giả định.</t>
  </si>
  <si>
    <t>1. THÔNG TIN KHÁCH VÀ ĐOÀN</t>
  </si>
  <si>
    <t>Khách hàng</t>
  </si>
  <si>
    <t>Công ty TNHH ABC (ví dụ giả định)</t>
  </si>
  <si>
    <t>Người liên hệ</t>
  </si>
  <si>
    <t>Chị Nguyễn Thu Hà, Phòng Hành chính</t>
  </si>
  <si>
    <t>Điện thoại / Zalo</t>
  </si>
  <si>
    <t>09xx xxx xxx</t>
  </si>
  <si>
    <t>Chương trình</t>
  </si>
  <si>
    <t>Đà Nẵng – Hội An – Bà Nà 3 ngày 2 đêm</t>
  </si>
  <si>
    <t>Ngày khởi hành</t>
  </si>
  <si>
    <t>Số ngày</t>
  </si>
  <si>
    <t>Ngày về</t>
  </si>
  <si>
    <t>Người lớn</t>
  </si>
  <si>
    <t>Trẻ em 5–dưới 10 tuổi</t>
  </si>
  <si>
    <t>Tổng số khách</t>
  </si>
  <si>
    <t>Khách ở phòng đơn</t>
  </si>
  <si>
    <t>Điểm đón</t>
  </si>
  <si>
    <t>Sân bay Nội Bài, Hà Nội</t>
  </si>
  <si>
    <t>Sale phụ trách</t>
  </si>
  <si>
    <t>[Họ tên]  –  [Điện thoại]  –  [Email]</t>
  </si>
  <si>
    <t>2. LỊCH TRÌNH TÓM TẮT</t>
  </si>
  <si>
    <t>Ngày</t>
  </si>
  <si>
    <t>Hành trình</t>
  </si>
  <si>
    <t>Bữa ăn</t>
  </si>
  <si>
    <t>Nghỉ đêm</t>
  </si>
  <si>
    <t>Hà Nội – Đà Nẵng. Bay buổi sáng, ăn trưa, nhận phòng. Chiều thăm bán đảo Sơn Trà, chùa Linh Ứng. Tối tự do dạo cầu Rồng.</t>
  </si>
  <si>
    <t>Trưa, tối</t>
  </si>
  <si>
    <t>Đà Nẵng</t>
  </si>
  <si>
    <t>Đà Nẵng – Bà Nà – Hội An. Sáng đi cáp treo lên Bà Nà, Cầu Vàng. Chiều dạo phố cổ Hội An, ăn tối trong phố cổ.</t>
  </si>
  <si>
    <t>Sáng, trưa, tối</t>
  </si>
  <si>
    <t>Đà Nẵng – Hà Nội. Tắm biển Mỹ Khê, mua đặc sản, ăn trưa, ra sân bay bay về Hà Nội.</t>
  </si>
  <si>
    <t>Sáng, trưa</t>
  </si>
  <si>
    <t>—</t>
  </si>
  <si>
    <t>Lịch trình chi tiết theo giờ và tên khách sạn gửi kèm báo giá. Thứ tự điểm tham quan có thể đổi theo thời tiết nhưng không bớt điểm.</t>
  </si>
  <si>
    <t>3. BẢNG GIÁ THEO SỐ KHÁCH (VNĐ/khách người lớn)</t>
  </si>
  <si>
    <t>Khoảng số khách</t>
  </si>
  <si>
    <t>Từ</t>
  </si>
  <si>
    <t>Đến</t>
  </si>
  <si>
    <t>Phương án A: khách sạn 3 sao</t>
  </si>
  <si>
    <t>Phương án B: khách sạn 4 sao</t>
  </si>
  <si>
    <t>Ghi chú</t>
  </si>
  <si>
    <t>Trên 45 khách: báo giá riêng</t>
  </si>
  <si>
    <t>Giá trẻ em 5–dưới 10 tuổi (% giá người lớn)</t>
  </si>
  <si>
    <t>Ngủ chung giường bố mẹ</t>
  </si>
  <si>
    <t>Phụ thu phòng đơn (VNĐ/khách)</t>
  </si>
  <si>
    <t>Trẻ dưới 5 tuổi: báo giá riêng theo vé máy bay và chỗ ngồi trên xe. Giá trên đã gồm thuế GTGT.</t>
  </si>
  <si>
    <t>Tạm tính cho đoàn</t>
  </si>
  <si>
    <t>Phương án khách chọn</t>
  </si>
  <si>
    <t>B</t>
  </si>
  <si>
    <t>Khoản</t>
  </si>
  <si>
    <t>Số khách</t>
  </si>
  <si>
    <t>Đơn giá</t>
  </si>
  <si>
    <t>Thành tiền</t>
  </si>
  <si>
    <t>Người lớn (giá theo tổng số khách)</t>
  </si>
  <si>
    <t>Phụ thu phòng đơn</t>
  </si>
  <si>
    <t>TỔNG TẠM TÍNH</t>
  </si>
  <si>
    <t>4. GIÁ ĐÃ GỒM / CHƯA GỒM</t>
  </si>
  <si>
    <t>Giá đã gồm</t>
  </si>
  <si>
    <t>Giá chưa gồm</t>
  </si>
  <si>
    <t>•  Vé máy bay khứ hồi Hà Nội – Đà Nẵng, hành lý theo hạng vé</t>
  </si>
  <si>
    <t>•  Chi phí cá nhân, đồ uống trong bữa ăn</t>
  </si>
  <si>
    <t>•  2 đêm khách sạn theo phương án chọn, 2 khách/phòng</t>
  </si>
  <si>
    <t>•  Phụ thu phòng đơn (xem mục 3)</t>
  </si>
  <si>
    <t>•  Xe du lịch đưa đón theo lịch trình</t>
  </si>
  <si>
    <t>•  Tiền bồi dưỡng hướng dẫn viên và lái xe</t>
  </si>
  <si>
    <t>•  5 bữa chính và 2 bữa sáng tại khách sạn</t>
  </si>
  <si>
    <t>•  Hành lý quá cước</t>
  </si>
  <si>
    <t>•  Vé tham quan trong lịch trình, gồm cáp treo Bà Nà</t>
  </si>
  <si>
    <t>•  Điểm tham quan, dịch vụ ngoài lịch trình</t>
  </si>
  <si>
    <t>•  Hướng dẫn viên suốt tuyến</t>
  </si>
  <si>
    <t>•  Phụ thu nếu đổi sang ngày lễ, Tết</t>
  </si>
  <si>
    <t>•  Bảo hiểm du lịch trong thời gian đi tour</t>
  </si>
  <si>
    <t>•  Nước uống trên xe (1 chai/khách/ngày)</t>
  </si>
  <si>
    <t>•  Thuế GTGT</t>
  </si>
  <si>
    <t>5. ĐIỀU KIỆN ĐẶT CỌC VÀ HỦY TOUR</t>
  </si>
  <si>
    <t>Thanh toán</t>
  </si>
  <si>
    <t>Đợt</t>
  </si>
  <si>
    <t>Tỷ lệ</t>
  </si>
  <si>
    <t>Số tiền tạm tính</t>
  </si>
  <si>
    <t>Số ngày trước khởi hành</t>
  </si>
  <si>
    <t>Hạn thanh toán</t>
  </si>
  <si>
    <t>Đặt cọc giữ chỗ</t>
  </si>
  <si>
    <t>Khi xác nhận, trước hạn báo giá</t>
  </si>
  <si>
    <t>Thanh toán phần còn lại</t>
  </si>
  <si>
    <t>Kèm danh sách khách đầy đủ</t>
  </si>
  <si>
    <t>Phí hủy tour (tính trên tổng giá tour)</t>
  </si>
  <si>
    <t>Thời điểm hủy</t>
  </si>
  <si>
    <t>Từ (ngày trước khởi hành)</t>
  </si>
  <si>
    <t>Đến (ngày trước khởi hành)</t>
  </si>
  <si>
    <t>Phí hủy</t>
  </si>
  <si>
    <t>Hủy từ ngày</t>
  </si>
  <si>
    <t>Đến hết ngày</t>
  </si>
  <si>
    <t>Phí hủy trừ vào số tiền khách đã trả. Vé máy bay đã xuất theo điều kiện của hãng, có thể không hoàn. Hủy vì thiên tai, dịch bệnh hoặc chuyến bay bị hủy: hai bên thỏa thuận bảo lưu hoặc hoàn tiền theo hợp đồng. Hãy đối chiếu các mốc này với hợp đồng lữ hành của công ty trước khi gửi khách.</t>
  </si>
  <si>
    <t>6. HIỆU LỰC BÁO GIÁ</t>
  </si>
  <si>
    <t>Số ngày hiệu lực</t>
  </si>
  <si>
    <t>Báo giá có hiệu lực đến hết ngày</t>
  </si>
  <si>
    <t>Giá được giữ khi khách xác nhận phương án và chuyển cọc trước ngày trên. Sau ngày này, giá vé máy bay và phòng khách sạn có thể đổi; công ty sẽ báo lại giá trước khi nhận cọc.</t>
  </si>
  <si>
    <t>ĐẠI DIỆN KHÁCH HÀNG</t>
  </si>
  <si>
    <t>ĐẠI DIỆN CÔNG TY</t>
  </si>
  <si>
    <t>(Xác nhận phương án, ký và ghi rõ họ tên)</t>
  </si>
  <si>
    <t>(Ký, ghi rõ họ tên)</t>
  </si>
  <si>
    <t>Mẫu báo giá tour do TourWell (tourwell.vn) soạn. Tên khách, giá và mốc ngày trong mẫu là ví dụ giả định; hãy thay bằng số của công ty anh/chị.</t>
  </si>
  <si>
    <t/>
  </si>
  <si>
    <t>Cách dùng mẫu báo giá tour</t>
  </si>
  <si>
    <t>1</t>
  </si>
  <si>
    <t>Thay tên công ty, số giấy phép lữ hành, hotline ở hai dòng đầu trang "Báo giá".</t>
  </si>
  <si>
    <t>2</t>
  </si>
  <si>
    <t>Chỉ sửa các ô chữ xanh trên nền vàng: thông tin khách, ngày khởi hành, số khách, lịch trình, giá từng khoảng số khách, điều kiện cọc và hủy.</t>
  </si>
  <si>
    <t>3</t>
  </si>
  <si>
    <t>Giá mỗi khách lấy từ bảng chiết tính giá tour (giá vốn cộng lãi). Báo giá chỉ ghi giá bán; không gửi giá vốn hay mức lãi cho khách.</t>
  </si>
  <si>
    <t>4</t>
  </si>
  <si>
    <t>Chọn phương án khách quan tâm ở ô B34 (A hoặc B). Phần "Tạm tính cho đoàn" tự lấy đúng giá theo tổng số khách.</t>
  </si>
  <si>
    <t>5</t>
  </si>
  <si>
    <t>Ngày về, hạn cọc, hạn thanh toán và các mốc hủy tự tính từ ngày báo giá, ngày khởi hành và số ngày hiệu lực.</t>
  </si>
  <si>
    <t>6</t>
  </si>
  <si>
    <t>Trước khi gửi: lưu thành PDF (vùng in đã đặt khổ A4 dọc). Gửi khách file PDF, giữ file Excel để sửa khi khách đổi yêu cầu.</t>
  </si>
  <si>
    <t>7</t>
  </si>
  <si>
    <t>Mọi tên khách, giá và mốc ngày trong mẫu là ví dụ giả định. Mốc hủy cần khớp với hợp đồng lữ hành của công ty.</t>
  </si>
  <si>
    <t>Bài hướng dẫn tính giá: https://tourwell.vn/post/16-mau-chiet-tinh-gia-tour-tren-tren-excel-tai-ve-dung-duoc-ngay.html</t>
  </si>
  <si>
    <t>Làm báo giá có duyệt, nhiều phương án và chốt đơn trên TourWell: https://tourwell.vn/feature/sales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</si>
</sst>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quot;Ngày 1 – &quot;dd/mm"/>
    <numFmt numFmtId="166" formatCode="&quot;Ngày 2 – &quot;dd/mm"/>
    <numFmt numFmtId="167" formatCode="&quot;Ngày 3 – &quot;dd/mm"/>
  </numFmts>
  <fonts count="14" x14ac:knownFonts="1">
    <font>
      <color theme="1"/>
      <family val="2"/>
      <scheme val="minor"/>
      <sz val="11"/>
      <name val="Calibri"/>
    </font>
    <font>
      <sz val="10"/>
      <name val="Arial"/>
    </font>
    <font>
      <b/>
      <color rgb="FF0000FF"/>
      <sz val="14"/>
      <name val="Arial"/>
    </font>
    <font>
      <color rgb="FF0000FF"/>
      <sz val="9"/>
      <name val="Arial"/>
    </font>
    <font>
      <b/>
      <color rgb="FF1F4E5F"/>
      <sz val="16"/>
      <name val="Arial"/>
    </font>
    <font>
      <b/>
      <color rgb="FF000000"/>
      <sz val="10"/>
      <name val="Arial"/>
    </font>
    <font>
      <color rgb="FF0000FF"/>
      <sz val="10"/>
      <name val="Arial"/>
    </font>
    <font>
      <i/>
      <color rgb="FF6B7280"/>
      <sz val="9"/>
      <name val="Arial"/>
    </font>
    <font>
      <b/>
      <color rgb="FFFFFFFF"/>
      <sz val="11"/>
      <name val="Arial"/>
    </font>
    <font>
      <color rgb="FF000000"/>
      <sz val="10"/>
      <name val="Arial"/>
    </font>
    <font>
      <i/>
      <color rgb="FF000000"/>
      <sz val="10"/>
      <name val="Arial"/>
    </font>
    <font>
      <i/>
      <color rgb="FF000000"/>
      <sz val="9"/>
      <name val="Arial"/>
    </font>
    <font>
      <b/>
      <sz val="10"/>
      <name val="Arial"/>
    </font>
    <font>
      <b/>
      <sz val="14"/>
      <name val="Arial"/>
    </font>
  </fonts>
  <fills count="5">
    <fill>
      <patternFill patternType="none"/>
    </fill>
    <fill>
      <patternFill patternType="gray125"/>
    </fill>
    <fill>
      <patternFill patternType="solid">
        <fgColor rgb="FFFFF6D5"/>
      </patternFill>
    </fill>
    <fill>
      <patternFill patternType="solid">
        <fgColor rgb="FF1F4E5F"/>
      </patternFill>
    </fill>
    <fill>
      <patternFill patternType="solid">
        <fgColor rgb="FFDCE8EC"/>
      </patternFill>
    </fill>
  </fills>
  <borders count="2">
    <border>
      <left/>
      <right/>
      <top/>
      <bottom/>
      <diagonal/>
    </border>
    <border>
      <left style="thin">
        <color rgb="FFBFC9CE"/>
      </left>
      <right style="thin">
        <color rgb="FFBFC9CE"/>
      </right>
      <top style="thin">
        <color rgb="FFBFC9CE"/>
      </top>
      <bottom style="thin">
        <color rgb="FFBFC9CE"/>
      </bottom>
      <diagonal/>
    </border>
  </borders>
  <cellStyleXfs count="1">
    <xf numFmtId="0" fontId="0" fillId="0" borderId="0"/>
  </cellStyleXfs>
  <cellXfs count="43">
    <xf numFmtId="0" fontId="0" fillId="0" borderId="0" xfId="0"/>
    <xf numFmtId="0" fontId="1" fillId="0" borderId="0" xfId="0" applyFont="1"/>
    <xf numFmtId="0" fontId="2" fillId="2" borderId="0" xfId="0" applyFont="1" applyFill="1" applyAlignment="1">
      <alignment vertical="center"/>
    </xf>
    <xf numFmtId="0" fontId="3" fillId="2" borderId="0" xfId="0" applyFont="1" applyFill="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6" fillId="2" borderId="0" xfId="0" applyFont="1" applyFill="1" applyAlignment="1">
      <alignment vertical="center"/>
    </xf>
    <xf numFmtId="0" fontId="5" fillId="0" borderId="0" xfId="0" applyFont="1" applyAlignment="1">
      <alignment horizontal="right" vertical="center"/>
    </xf>
    <xf numFmtId="164" fontId="6" fillId="2" borderId="0" xfId="0" applyNumberFormat="1" applyFont="1" applyFill="1" applyAlignment="1">
      <alignment horizontal="left" vertical="center"/>
    </xf>
    <xf numFmtId="0" fontId="7" fillId="0" borderId="0" xfId="0" applyFont="1" applyAlignment="1">
      <alignment vertical="center" wrapText="1"/>
    </xf>
    <xf numFmtId="0" fontId="8" fillId="3" borderId="0" xfId="0" applyFont="1" applyFill="1" applyAlignment="1">
      <alignment vertical="center"/>
    </xf>
    <xf numFmtId="0" fontId="6" fillId="2" borderId="0" xfId="0" applyFont="1" applyFill="1" applyAlignment="1">
      <alignment horizontal="left" vertical="center"/>
    </xf>
    <xf numFmtId="164" fontId="9" fillId="0" borderId="0" xfId="0" applyNumberFormat="1" applyFont="1" applyAlignment="1">
      <alignment horizontal="left" vertical="center"/>
    </xf>
    <xf numFmtId="0" fontId="5" fillId="0" borderId="0" xfId="0" applyFont="1" applyAlignment="1">
      <alignment horizontal="left" vertical="center"/>
    </xf>
    <xf numFmtId="0" fontId="5" fillId="4" borderId="1" xfId="0" applyFont="1" applyFill="1" applyBorder="1" applyAlignment="1">
      <alignment horizontal="center" vertical="center" wrapText="1"/>
    </xf>
    <xf numFmtId="165" fontId="5" fillId="0" borderId="1" xfId="0" applyNumberFormat="1" applyFont="1" applyBorder="1" applyAlignment="1">
      <alignment vertical="top"/>
    </xf>
    <xf numFmtId="0" fontId="6" fillId="2" borderId="1" xfId="0" applyFont="1" applyFill="1" applyBorder="1" applyAlignment="1">
      <alignment vertical="top" wrapText="1"/>
    </xf>
    <xf numFmtId="0" fontId="6" fillId="2" borderId="1" xfId="0" applyFont="1" applyFill="1" applyBorder="1" applyAlignment="1">
      <alignment vertical="top"/>
    </xf>
    <xf numFmtId="166" fontId="5" fillId="0" borderId="1" xfId="0" applyNumberFormat="1" applyFont="1" applyBorder="1" applyAlignment="1">
      <alignment vertical="top"/>
    </xf>
    <xf numFmtId="167" fontId="5" fillId="0" borderId="1" xfId="0" applyNumberFormat="1" applyFont="1" applyBorder="1" applyAlignment="1">
      <alignment vertical="top"/>
    </xf>
    <xf numFmtId="0" fontId="9" fillId="0" borderId="1" xfId="0" applyFont="1" applyBorder="1" applyAlignment="1">
      <alignment vertical="center"/>
    </xf>
    <xf numFmtId="0" fontId="6" fillId="2" borderId="1" xfId="0" applyFont="1" applyFill="1" applyBorder="1" applyAlignment="1">
      <alignment horizontal="center" vertical="center"/>
    </xf>
    <xf numFmtId="3" fontId="6" fillId="2" borderId="1" xfId="0" applyNumberFormat="1" applyFont="1" applyFill="1" applyBorder="1" applyAlignment="1">
      <alignment vertical="center"/>
    </xf>
    <xf numFmtId="0" fontId="3" fillId="2" borderId="1" xfId="0" applyFont="1" applyFill="1" applyBorder="1" applyAlignment="1">
      <alignment vertical="center" wrapText="1"/>
    </xf>
    <xf numFmtId="9" fontId="6" fillId="2" borderId="1" xfId="0" applyNumberFormat="1" applyFont="1" applyFill="1" applyBorder="1" applyAlignment="1">
      <alignment vertical="center"/>
    </xf>
    <xf numFmtId="0" fontId="5" fillId="4" borderId="0" xfId="0" applyFont="1" applyFill="1" applyAlignment="1">
      <alignment vertical="center"/>
    </xf>
    <xf numFmtId="0" fontId="6" fillId="2" borderId="0" xfId="0" applyFont="1" applyFill="1" applyAlignment="1">
      <alignment horizontal="center" vertical="center"/>
    </xf>
    <xf numFmtId="0" fontId="10" fillId="0" borderId="0" xfId="0" applyFont="1" applyAlignment="1">
      <alignment vertical="center"/>
    </xf>
    <xf numFmtId="0" fontId="9" fillId="0" borderId="1" xfId="0" applyFont="1" applyBorder="1" applyAlignment="1">
      <alignment horizontal="center" vertical="center"/>
    </xf>
    <xf numFmtId="3" fontId="9" fillId="0" borderId="1" xfId="0" applyNumberFormat="1" applyFont="1" applyBorder="1" applyAlignment="1">
      <alignment vertical="center"/>
    </xf>
    <xf numFmtId="0" fontId="5" fillId="4" borderId="1" xfId="0" applyFont="1" applyFill="1" applyBorder="1" applyAlignment="1">
      <alignment vertical="center"/>
    </xf>
    <xf numFmtId="3" fontId="5" fillId="4" borderId="1" xfId="0" applyNumberFormat="1" applyFont="1" applyFill="1" applyBorder="1" applyAlignment="1">
      <alignment vertical="center"/>
    </xf>
    <xf numFmtId="0" fontId="6" fillId="2" borderId="0" xfId="0" applyFont="1" applyFill="1" applyAlignment="1">
      <alignment vertical="center" wrapText="1"/>
    </xf>
    <xf numFmtId="9" fontId="6" fillId="2" borderId="1" xfId="0" applyNumberFormat="1" applyFont="1" applyFill="1" applyBorder="1" applyAlignment="1">
      <alignment horizontal="center" vertical="center"/>
    </xf>
    <xf numFmtId="164" fontId="9" fillId="0" borderId="1" xfId="0" applyNumberFormat="1" applyFont="1" applyBorder="1" applyAlignment="1">
      <alignment horizontal="center" vertical="center"/>
    </xf>
    <xf numFmtId="9" fontId="9" fillId="0" borderId="1" xfId="0" applyNumberFormat="1" applyFont="1" applyBorder="1" applyAlignment="1">
      <alignment horizontal="center" vertical="center"/>
    </xf>
    <xf numFmtId="164" fontId="5" fillId="0" borderId="0" xfId="0" applyNumberFormat="1" applyFont="1" applyAlignment="1">
      <alignment horizontal="left" vertical="center"/>
    </xf>
    <xf numFmtId="0" fontId="9" fillId="0" borderId="0" xfId="0" applyFont="1" applyAlignment="1">
      <alignment vertical="center" wrapText="1"/>
    </xf>
    <xf numFmtId="0" fontId="5"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vertical="top"/>
    </xf>
    <xf numFmtId="0" fontId="13" fillId="0" borderId="0" xfId="0" applyFont="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workbookViewId="0" showGridLines="0"/>
  </sheetViews>
  <sheetFormatPr defaultRowHeight="15" outlineLevelRow="0" outlineLevelCol="0" x14ac:dyDescent="55"/>
  <cols>
    <col min="1" max="1" width="30" customWidth="1"/>
    <col min="2" max="2" width="13" customWidth="1"/>
    <col min="3" max="3" width="17" customWidth="1"/>
    <col min="4" max="5" width="19" customWidth="1"/>
    <col min="6" max="6" width="22" customWidth="1"/>
  </cols>
  <sheetData>
    <row r="1" spans="1:6" s="1" customFormat="1" x14ac:dyDescent="0.25">
      <c r="A1" s="2" t="s">
        <v>0</v>
      </c>
      <c r="B1" s="2"/>
      <c r="C1" s="2"/>
      <c r="D1" s="2"/>
      <c r="E1" s="2"/>
      <c r="F1" s="2"/>
    </row>
    <row r="2" spans="1:6" s="1" customFormat="1" x14ac:dyDescent="0.25">
      <c r="A2" s="3" t="s">
        <v>1</v>
      </c>
      <c r="B2" s="3"/>
      <c r="C2" s="3"/>
      <c r="D2" s="3"/>
      <c r="E2" s="3"/>
      <c r="F2" s="3"/>
    </row>
    <row r="3" ht="28" customHeight="1" spans="1:6" s="1" customFormat="1" x14ac:dyDescent="0.25">
      <c r="A3" s="4" t="s">
        <v>2</v>
      </c>
      <c r="B3" s="4"/>
      <c r="C3" s="4"/>
      <c r="D3" s="4"/>
      <c r="E3" s="4"/>
      <c r="F3" s="4"/>
    </row>
    <row r="4" spans="1:6" s="1" customFormat="1" x14ac:dyDescent="0.25">
      <c r="A4" s="5" t="s">
        <v>3</v>
      </c>
      <c r="B4" s="6" t="s">
        <v>4</v>
      </c>
      <c r="C4" s="6"/>
      <c r="D4" s="7" t="s">
        <v>5</v>
      </c>
      <c r="E4" s="8">
        <v>46328</v>
      </c>
      <c r="F4" s="8"/>
    </row>
    <row r="5" ht="30" customHeight="1" spans="1:6" s="1" customFormat="1" x14ac:dyDescent="0.25">
      <c r="A5" s="9" t="s">
        <v>6</v>
      </c>
      <c r="B5" s="9"/>
      <c r="C5" s="9"/>
      <c r="D5" s="9"/>
      <c r="E5" s="9"/>
      <c r="F5" s="9"/>
    </row>
    <row r="7" ht="20" customHeight="1" spans="1:6" s="1" customFormat="1" x14ac:dyDescent="0.25">
      <c r="A7" s="10" t="s">
        <v>7</v>
      </c>
      <c r="B7" s="10"/>
      <c r="C7" s="10"/>
      <c r="D7" s="10"/>
      <c r="E7" s="10"/>
      <c r="F7" s="10"/>
    </row>
    <row r="8" spans="1:6" s="1" customFormat="1" x14ac:dyDescent="0.25">
      <c r="A8" s="5" t="s">
        <v>8</v>
      </c>
      <c r="B8" s="6" t="s">
        <v>9</v>
      </c>
      <c r="C8" s="6"/>
      <c r="D8" s="6"/>
      <c r="E8" s="6"/>
      <c r="F8" s="6"/>
    </row>
    <row r="9" spans="1:6" s="1" customFormat="1" x14ac:dyDescent="0.25">
      <c r="A9" s="5" t="s">
        <v>10</v>
      </c>
      <c r="B9" s="6" t="s">
        <v>11</v>
      </c>
      <c r="C9" s="6"/>
      <c r="D9" s="5" t="s">
        <v>12</v>
      </c>
      <c r="E9" s="6" t="s">
        <v>13</v>
      </c>
      <c r="F9" s="6"/>
    </row>
    <row r="10" spans="1:6" s="1" customFormat="1" x14ac:dyDescent="0.25">
      <c r="A10" s="5" t="s">
        <v>14</v>
      </c>
      <c r="B10" s="6" t="s">
        <v>15</v>
      </c>
      <c r="C10" s="6"/>
      <c r="D10" s="6"/>
      <c r="E10" s="6"/>
      <c r="F10" s="6"/>
    </row>
    <row r="11" spans="1:6" s="1" customFormat="1" x14ac:dyDescent="0.25">
      <c r="A11" s="5" t="s">
        <v>16</v>
      </c>
      <c r="B11" s="8">
        <v>46367</v>
      </c>
      <c r="C11" s="5" t="s">
        <v>17</v>
      </c>
      <c r="D11" s="11">
        <v>3</v>
      </c>
      <c r="E11" s="5" t="s">
        <v>18</v>
      </c>
      <c r="F11" s="12">
        <f>B11+D11-1</f>
        <v>46369</v>
      </c>
    </row>
    <row r="12" spans="1:6" s="1" customFormat="1" x14ac:dyDescent="0.25">
      <c r="A12" s="5" t="s">
        <v>19</v>
      </c>
      <c r="B12" s="11">
        <v>26</v>
      </c>
      <c r="C12" s="5" t="s">
        <v>20</v>
      </c>
      <c r="D12" s="11">
        <v>2</v>
      </c>
      <c r="E12" s="5" t="s">
        <v>21</v>
      </c>
      <c r="F12" s="13">
        <f>B12+D12</f>
        <v>28</v>
      </c>
    </row>
    <row r="13" spans="1:6" s="1" customFormat="1" x14ac:dyDescent="0.25">
      <c r="A13" s="5" t="s">
        <v>22</v>
      </c>
      <c r="B13" s="11">
        <v>1</v>
      </c>
      <c r="C13" s="5" t="s">
        <v>23</v>
      </c>
      <c r="D13" s="6" t="s">
        <v>24</v>
      </c>
      <c r="E13" s="6"/>
      <c r="F13" s="6"/>
    </row>
    <row r="14" spans="1:6" s="1" customFormat="1" x14ac:dyDescent="0.25">
      <c r="A14" s="5" t="s">
        <v>25</v>
      </c>
      <c r="B14" s="6" t="s">
        <v>26</v>
      </c>
      <c r="C14" s="6"/>
      <c r="D14" s="6"/>
      <c r="E14" s="6"/>
      <c r="F14" s="6"/>
    </row>
    <row r="16" ht="20" customHeight="1" spans="1:6" s="1" customFormat="1" x14ac:dyDescent="0.25">
      <c r="A16" s="10" t="s">
        <v>27</v>
      </c>
      <c r="B16" s="10"/>
      <c r="C16" s="10"/>
      <c r="D16" s="10"/>
      <c r="E16" s="10"/>
      <c r="F16" s="10"/>
    </row>
    <row r="17" spans="1:6" s="1" customFormat="1" x14ac:dyDescent="0.25">
      <c r="A17" s="14" t="s">
        <v>28</v>
      </c>
      <c r="B17" s="14" t="s">
        <v>29</v>
      </c>
      <c r="C17" s="14"/>
      <c r="D17" s="14"/>
      <c r="E17" s="14" t="s">
        <v>30</v>
      </c>
      <c r="F17" s="14" t="s">
        <v>31</v>
      </c>
    </row>
    <row r="18" ht="42" customHeight="1" spans="1:6" s="1" customFormat="1" x14ac:dyDescent="0.25">
      <c r="A18" s="15">
        <f>B11</f>
        <v>46367</v>
      </c>
      <c r="B18" s="16" t="s">
        <v>32</v>
      </c>
      <c r="C18" s="16"/>
      <c r="D18" s="16"/>
      <c r="E18" s="16" t="s">
        <v>33</v>
      </c>
      <c r="F18" s="17" t="s">
        <v>34</v>
      </c>
    </row>
    <row r="19" ht="42" customHeight="1" spans="1:6" s="1" customFormat="1" x14ac:dyDescent="0.25">
      <c r="A19" s="18">
        <f>B11+1</f>
        <v>46368</v>
      </c>
      <c r="B19" s="16" t="s">
        <v>35</v>
      </c>
      <c r="C19" s="16"/>
      <c r="D19" s="16"/>
      <c r="E19" s="16" t="s">
        <v>36</v>
      </c>
      <c r="F19" s="17" t="s">
        <v>34</v>
      </c>
    </row>
    <row r="20" ht="42" customHeight="1" spans="1:6" s="1" customFormat="1" x14ac:dyDescent="0.25">
      <c r="A20" s="19">
        <f>B11+2</f>
        <v>46369</v>
      </c>
      <c r="B20" s="16" t="s">
        <v>37</v>
      </c>
      <c r="C20" s="16"/>
      <c r="D20" s="16"/>
      <c r="E20" s="16" t="s">
        <v>38</v>
      </c>
      <c r="F20" s="17" t="s">
        <v>39</v>
      </c>
    </row>
    <row r="21" ht="30" customHeight="1" spans="1:6" s="1" customFormat="1" x14ac:dyDescent="0.25">
      <c r="A21" s="9" t="s">
        <v>40</v>
      </c>
      <c r="B21" s="9"/>
      <c r="C21" s="9"/>
      <c r="D21" s="9"/>
      <c r="E21" s="9"/>
      <c r="F21" s="9"/>
    </row>
    <row r="23" ht="20" customHeight="1" spans="1:6" s="1" customFormat="1" x14ac:dyDescent="0.25">
      <c r="A23" s="10" t="s">
        <v>41</v>
      </c>
      <c r="B23" s="10"/>
      <c r="C23" s="10"/>
      <c r="D23" s="10"/>
      <c r="E23" s="10"/>
      <c r="F23" s="10"/>
    </row>
    <row r="24" ht="30" customHeight="1" spans="1:6" s="1" customFormat="1" x14ac:dyDescent="0.25">
      <c r="A24" s="14" t="s">
        <v>42</v>
      </c>
      <c r="B24" s="14" t="s">
        <v>43</v>
      </c>
      <c r="C24" s="14" t="s">
        <v>44</v>
      </c>
      <c r="D24" s="14" t="s">
        <v>45</v>
      </c>
      <c r="E24" s="14" t="s">
        <v>46</v>
      </c>
      <c r="F24" s="14" t="s">
        <v>47</v>
      </c>
    </row>
    <row r="25" spans="1:6" s="1" customFormat="1" x14ac:dyDescent="0.25">
      <c r="A25" s="20" t="str">
        <f>B25&amp;" – "&amp;C25&amp;" khách"</f>
        <v>15 – 19 khách</v>
      </c>
      <c r="B25" s="21">
        <v>15</v>
      </c>
      <c r="C25" s="21">
        <v>19</v>
      </c>
      <c r="D25" s="22">
        <v>4950000</v>
      </c>
      <c r="E25" s="22">
        <v>5850000</v>
      </c>
      <c r="F25" s="23"/>
    </row>
    <row r="26" spans="1:6" s="1" customFormat="1" x14ac:dyDescent="0.25">
      <c r="A26" s="20" t="str">
        <f>B26&amp;" – "&amp;C26&amp;" khách"</f>
        <v>20 – 29 khách</v>
      </c>
      <c r="B26" s="21">
        <v>20</v>
      </c>
      <c r="C26" s="21">
        <v>29</v>
      </c>
      <c r="D26" s="22">
        <v>4650000</v>
      </c>
      <c r="E26" s="22">
        <v>5550000</v>
      </c>
      <c r="F26" s="23"/>
    </row>
    <row r="27" spans="1:6" s="1" customFormat="1" x14ac:dyDescent="0.25">
      <c r="A27" s="20" t="str">
        <f>B27&amp;" – "&amp;C27&amp;" khách"</f>
        <v>30 – 39 khách</v>
      </c>
      <c r="B27" s="21">
        <v>30</v>
      </c>
      <c r="C27" s="21">
        <v>39</v>
      </c>
      <c r="D27" s="22">
        <v>4450000</v>
      </c>
      <c r="E27" s="22">
        <v>5350000</v>
      </c>
      <c r="F27" s="23"/>
    </row>
    <row r="28" spans="1:6" s="1" customFormat="1" x14ac:dyDescent="0.25">
      <c r="A28" s="20" t="str">
        <f>B28&amp;" – "&amp;C28&amp;" khách"</f>
        <v>40 – 45 khách</v>
      </c>
      <c r="B28" s="21">
        <v>40</v>
      </c>
      <c r="C28" s="21">
        <v>45</v>
      </c>
      <c r="D28" s="22">
        <v>4350000</v>
      </c>
      <c r="E28" s="22">
        <v>5250000</v>
      </c>
      <c r="F28" s="23" t="s">
        <v>48</v>
      </c>
    </row>
    <row r="29" spans="1:6" s="1" customFormat="1" x14ac:dyDescent="0.25">
      <c r="A29" s="20" t="s">
        <v>49</v>
      </c>
      <c r="B29" s="20"/>
      <c r="C29" s="20"/>
      <c r="D29" s="24">
        <v>0.75</v>
      </c>
      <c r="E29" s="24">
        <v>0.75</v>
      </c>
      <c r="F29" s="23" t="s">
        <v>50</v>
      </c>
    </row>
    <row r="30" spans="1:6" s="1" customFormat="1" x14ac:dyDescent="0.25">
      <c r="A30" s="20" t="s">
        <v>51</v>
      </c>
      <c r="B30" s="20"/>
      <c r="C30" s="20"/>
      <c r="D30" s="22">
        <v>900000</v>
      </c>
      <c r="E30" s="22">
        <v>1400000</v>
      </c>
      <c r="F30" s="20"/>
    </row>
    <row r="31" ht="18" customHeight="1" spans="1:6" s="1" customFormat="1" x14ac:dyDescent="0.25">
      <c r="A31" s="9" t="s">
        <v>52</v>
      </c>
      <c r="B31" s="9"/>
      <c r="C31" s="9"/>
      <c r="D31" s="9"/>
      <c r="E31" s="9"/>
      <c r="F31" s="9"/>
    </row>
    <row r="33" spans="1:6" s="1" customFormat="1" x14ac:dyDescent="0.25">
      <c r="A33" s="25" t="s">
        <v>53</v>
      </c>
      <c r="B33" s="25"/>
      <c r="C33" s="25"/>
      <c r="D33" s="25"/>
      <c r="E33" s="25"/>
      <c r="F33" s="25"/>
    </row>
    <row r="34" spans="1:6" s="1" customFormat="1" x14ac:dyDescent="0.25">
      <c r="A34" s="5" t="s">
        <v>54</v>
      </c>
      <c r="B34" s="26" t="s">
        <v>55</v>
      </c>
      <c r="C34" s="27" t="str">
        <f>IF(B34="A",D24,E24)</f>
        <v>Phương án B: khách sạn 4 sao</v>
      </c>
      <c r="D34" s="27"/>
      <c r="E34" s="27"/>
      <c r="F34" s="27"/>
    </row>
    <row r="35" spans="1:6" s="1" customFormat="1" x14ac:dyDescent="0.25">
      <c r="A35" s="14" t="s">
        <v>56</v>
      </c>
      <c r="B35" s="14"/>
      <c r="C35" s="14"/>
      <c r="D35" s="14" t="s">
        <v>57</v>
      </c>
      <c r="E35" s="14" t="s">
        <v>58</v>
      </c>
      <c r="F35" s="14" t="s">
        <v>59</v>
      </c>
    </row>
    <row r="36" spans="1:6" s="1" customFormat="1" x14ac:dyDescent="0.25">
      <c r="A36" s="20" t="s">
        <v>60</v>
      </c>
      <c r="B36" s="20"/>
      <c r="C36" s="20"/>
      <c r="D36" s="28">
        <f>B12</f>
        <v>26</v>
      </c>
      <c r="E36" s="29">
        <f>IF(OR(F12&lt;B25,F12&gt;C28),0,INDEX(D25:E28,MATCH(F12,B25:B28,1),IF(B34="A",1,2)))</f>
        <v>5550000</v>
      </c>
      <c r="F36" s="29">
        <f>D36*E36</f>
        <v>144300000</v>
      </c>
    </row>
    <row r="37" spans="1:6" s="1" customFormat="1" x14ac:dyDescent="0.25">
      <c r="A37" s="20" t="s">
        <v>20</v>
      </c>
      <c r="B37" s="20"/>
      <c r="C37" s="20"/>
      <c r="D37" s="28">
        <f>D12</f>
        <v>2</v>
      </c>
      <c r="E37" s="29">
        <f>ROUND(E36*IF(B34="A",D29,E29),-3)</f>
        <v>4163000</v>
      </c>
      <c r="F37" s="29">
        <f>D37*E37</f>
        <v>8326000</v>
      </c>
    </row>
    <row r="38" spans="1:6" s="1" customFormat="1" x14ac:dyDescent="0.25">
      <c r="A38" s="20" t="s">
        <v>61</v>
      </c>
      <c r="B38" s="20"/>
      <c r="C38" s="20"/>
      <c r="D38" s="28">
        <f>B13</f>
        <v>1</v>
      </c>
      <c r="E38" s="29">
        <f>IF(B34="A",D30,E30)</f>
        <v>1400000</v>
      </c>
      <c r="F38" s="29">
        <f>D38*E38</f>
        <v>1400000</v>
      </c>
    </row>
    <row r="39" spans="1:6" s="1" customFormat="1" x14ac:dyDescent="0.25">
      <c r="A39" s="30" t="s">
        <v>62</v>
      </c>
      <c r="B39" s="30"/>
      <c r="C39" s="30"/>
      <c r="D39" s="30"/>
      <c r="E39" s="30"/>
      <c r="F39" s="31">
        <f>SUM(F36:F38)</f>
        <v>154026000</v>
      </c>
    </row>
    <row r="40" ht="18" customHeight="1" spans="1:6" s="1" customFormat="1" x14ac:dyDescent="0.25">
      <c r="A40" s="9" t="str">
        <f>IF(E36=0,"Số khách dự kiến nằm ngoài bảng giá: cần báo giá riêng.","Tổng tính theo số khách dự kiến. Khi chốt đoàn, tổng chính thức tính lại theo danh sách khách.")</f>
        <v>Tổng tính theo số khách dự kiến. Khi chốt đoàn, tổng chính thức tính lại theo danh sách khách.</v>
      </c>
      <c r="B40" s="9"/>
      <c r="C40" s="9"/>
      <c r="D40" s="9"/>
      <c r="E40" s="9"/>
      <c r="F40" s="9"/>
    </row>
    <row r="42" ht="20" customHeight="1" spans="1:6" s="1" customFormat="1" x14ac:dyDescent="0.25">
      <c r="A42" s="10" t="s">
        <v>63</v>
      </c>
      <c r="B42" s="10"/>
      <c r="C42" s="10"/>
      <c r="D42" s="10"/>
      <c r="E42" s="10"/>
      <c r="F42" s="10"/>
    </row>
    <row r="43" spans="1:6" s="1" customFormat="1" x14ac:dyDescent="0.25">
      <c r="A43" s="25" t="s">
        <v>64</v>
      </c>
      <c r="B43" s="25"/>
      <c r="C43" s="25"/>
      <c r="D43" s="25" t="s">
        <v>65</v>
      </c>
      <c r="E43" s="25"/>
      <c r="F43" s="25"/>
    </row>
    <row r="44" ht="26" customHeight="1" spans="1:6" s="1" customFormat="1" x14ac:dyDescent="0.25">
      <c r="A44" s="32" t="s">
        <v>66</v>
      </c>
      <c r="B44" s="32"/>
      <c r="C44" s="32"/>
      <c r="D44" s="32" t="s">
        <v>67</v>
      </c>
      <c r="E44" s="32"/>
      <c r="F44" s="32"/>
    </row>
    <row r="45" ht="26" customHeight="1" spans="1:6" s="1" customFormat="1" x14ac:dyDescent="0.25">
      <c r="A45" s="32" t="s">
        <v>68</v>
      </c>
      <c r="B45" s="32"/>
      <c r="C45" s="32"/>
      <c r="D45" s="32" t="s">
        <v>69</v>
      </c>
      <c r="E45" s="32"/>
      <c r="F45" s="32"/>
    </row>
    <row r="46" ht="26" customHeight="1" spans="1:6" s="1" customFormat="1" x14ac:dyDescent="0.25">
      <c r="A46" s="32" t="s">
        <v>70</v>
      </c>
      <c r="B46" s="32"/>
      <c r="C46" s="32"/>
      <c r="D46" s="32" t="s">
        <v>71</v>
      </c>
      <c r="E46" s="32"/>
      <c r="F46" s="32"/>
    </row>
    <row r="47" ht="26" customHeight="1" spans="1:6" s="1" customFormat="1" x14ac:dyDescent="0.25">
      <c r="A47" s="32" t="s">
        <v>72</v>
      </c>
      <c r="B47" s="32"/>
      <c r="C47" s="32"/>
      <c r="D47" s="32" t="s">
        <v>73</v>
      </c>
      <c r="E47" s="32"/>
      <c r="F47" s="32"/>
    </row>
    <row r="48" ht="26" customHeight="1" spans="1:6" s="1" customFormat="1" x14ac:dyDescent="0.25">
      <c r="A48" s="32" t="s">
        <v>74</v>
      </c>
      <c r="B48" s="32"/>
      <c r="C48" s="32"/>
      <c r="D48" s="32" t="s">
        <v>75</v>
      </c>
      <c r="E48" s="32"/>
      <c r="F48" s="32"/>
    </row>
    <row r="49" ht="26" customHeight="1" spans="1:6" s="1" customFormat="1" x14ac:dyDescent="0.25">
      <c r="A49" s="32" t="s">
        <v>76</v>
      </c>
      <c r="B49" s="32"/>
      <c r="C49" s="32"/>
      <c r="D49" s="32" t="s">
        <v>77</v>
      </c>
      <c r="E49" s="32"/>
      <c r="F49" s="32"/>
    </row>
    <row r="50" ht="26" customHeight="1" spans="1:6" s="1" customFormat="1" x14ac:dyDescent="0.25">
      <c r="A50" s="32" t="s">
        <v>78</v>
      </c>
      <c r="B50" s="32"/>
      <c r="C50" s="32"/>
      <c r="D50" s="32"/>
      <c r="E50" s="32"/>
      <c r="F50" s="32"/>
    </row>
    <row r="51" ht="26" customHeight="1" spans="1:6" s="1" customFormat="1" x14ac:dyDescent="0.25">
      <c r="A51" s="32" t="s">
        <v>79</v>
      </c>
      <c r="B51" s="32"/>
      <c r="C51" s="32"/>
      <c r="D51" s="32"/>
      <c r="E51" s="32"/>
      <c r="F51" s="32"/>
    </row>
    <row r="52" ht="26" customHeight="1" spans="1:6" s="1" customFormat="1" x14ac:dyDescent="0.25">
      <c r="A52" s="32" t="s">
        <v>80</v>
      </c>
      <c r="B52" s="32"/>
      <c r="C52" s="32"/>
      <c r="D52" s="32"/>
      <c r="E52" s="32"/>
      <c r="F52" s="32"/>
    </row>
    <row r="54" ht="20" customHeight="1" spans="1:6" s="1" customFormat="1" x14ac:dyDescent="0.25">
      <c r="A54" s="10" t="s">
        <v>81</v>
      </c>
      <c r="B54" s="10"/>
      <c r="C54" s="10"/>
      <c r="D54" s="10"/>
      <c r="E54" s="10"/>
      <c r="F54" s="10"/>
    </row>
    <row r="55" spans="1:6" s="1" customFormat="1" x14ac:dyDescent="0.25">
      <c r="A55" s="25" t="s">
        <v>82</v>
      </c>
      <c r="B55" s="25"/>
      <c r="C55" s="25"/>
      <c r="D55" s="25"/>
      <c r="E55" s="25"/>
      <c r="F55" s="25"/>
    </row>
    <row r="56" ht="30" customHeight="1" spans="1:6" s="1" customFormat="1" x14ac:dyDescent="0.25">
      <c r="A56" s="14" t="s">
        <v>83</v>
      </c>
      <c r="B56" s="14" t="s">
        <v>84</v>
      </c>
      <c r="C56" s="14" t="s">
        <v>85</v>
      </c>
      <c r="D56" s="14" t="s">
        <v>86</v>
      </c>
      <c r="E56" s="14" t="s">
        <v>87</v>
      </c>
      <c r="F56" s="14" t="s">
        <v>47</v>
      </c>
    </row>
    <row r="57" ht="26" customHeight="1" spans="1:6" s="1" customFormat="1" x14ac:dyDescent="0.25">
      <c r="A57" s="20" t="s">
        <v>88</v>
      </c>
      <c r="B57" s="33">
        <v>0.3</v>
      </c>
      <c r="C57" s="29">
        <f>ROUND(F39*B57,-3)</f>
        <v>46208000</v>
      </c>
      <c r="D57" s="28" t="s">
        <v>39</v>
      </c>
      <c r="E57" s="34">
        <f>E67</f>
        <v>46335</v>
      </c>
      <c r="F57" s="23" t="s">
        <v>89</v>
      </c>
    </row>
    <row r="58" ht="26" customHeight="1" spans="1:6" s="1" customFormat="1" x14ac:dyDescent="0.25">
      <c r="A58" s="20" t="s">
        <v>90</v>
      </c>
      <c r="B58" s="35">
        <f>1-B57</f>
        <v>0.7</v>
      </c>
      <c r="C58" s="29">
        <f>F39-C57</f>
        <v>107818000</v>
      </c>
      <c r="D58" s="21">
        <v>10</v>
      </c>
      <c r="E58" s="34">
        <f>B11-D58</f>
        <v>46357</v>
      </c>
      <c r="F58" s="23" t="s">
        <v>91</v>
      </c>
    </row>
    <row r="59" spans="1:6" s="1" customFormat="1" x14ac:dyDescent="0.25">
      <c r="A59" s="25" t="s">
        <v>92</v>
      </c>
      <c r="B59" s="25"/>
      <c r="C59" s="25"/>
      <c r="D59" s="25"/>
      <c r="E59" s="25"/>
      <c r="F59" s="25"/>
    </row>
    <row r="60" ht="30" customHeight="1" spans="1:6" s="1" customFormat="1" x14ac:dyDescent="0.25">
      <c r="A60" s="14" t="s">
        <v>93</v>
      </c>
      <c r="B60" s="14" t="s">
        <v>94</v>
      </c>
      <c r="C60" s="14" t="s">
        <v>95</v>
      </c>
      <c r="D60" s="14" t="s">
        <v>96</v>
      </c>
      <c r="E60" s="14" t="s">
        <v>97</v>
      </c>
      <c r="F60" s="14" t="s">
        <v>98</v>
      </c>
    </row>
    <row r="61" spans="1:6" s="1" customFormat="1" x14ac:dyDescent="0.25">
      <c r="A61" s="20" t="str">
        <f>"Từ "&amp;B61&amp;" ngày trở lên"</f>
        <v>Từ 30 ngày trở lên</v>
      </c>
      <c r="B61" s="21">
        <v>30</v>
      </c>
      <c r="C61" s="28" t="s">
        <v>39</v>
      </c>
      <c r="D61" s="33">
        <v>0.1</v>
      </c>
      <c r="E61" s="34" t="s">
        <v>39</v>
      </c>
      <c r="F61" s="34">
        <f>B11-B61</f>
        <v>46337</v>
      </c>
    </row>
    <row r="62" spans="1:6" s="1" customFormat="1" x14ac:dyDescent="0.25">
      <c r="A62" s="20" t="str">
        <f>"Từ "&amp;B62&amp;" đến "&amp;C62&amp;" ngày"</f>
        <v>Từ 15 đến 29 ngày</v>
      </c>
      <c r="B62" s="21">
        <v>15</v>
      </c>
      <c r="C62" s="28">
        <f>B61-1</f>
        <v>29</v>
      </c>
      <c r="D62" s="33">
        <v>0.5</v>
      </c>
      <c r="E62" s="34">
        <f>B11-C62</f>
        <v>46338</v>
      </c>
      <c r="F62" s="34">
        <f>B11-B62</f>
        <v>46352</v>
      </c>
    </row>
    <row r="63" spans="1:6" s="1" customFormat="1" x14ac:dyDescent="0.25">
      <c r="A63" s="20" t="str">
        <f>"Từ "&amp;B63&amp;" đến "&amp;C63&amp;" ngày"</f>
        <v>Từ 7 đến 14 ngày</v>
      </c>
      <c r="B63" s="21">
        <v>7</v>
      </c>
      <c r="C63" s="28">
        <f>B62-1</f>
        <v>14</v>
      </c>
      <c r="D63" s="33">
        <v>0.8</v>
      </c>
      <c r="E63" s="34">
        <f>B11-C63</f>
        <v>46353</v>
      </c>
      <c r="F63" s="34">
        <f>B11-B63</f>
        <v>46360</v>
      </c>
    </row>
    <row r="64" spans="1:6" s="1" customFormat="1" x14ac:dyDescent="0.25">
      <c r="A64" s="20" t="str">
        <f>"Dưới "&amp;B63&amp;" ngày hoặc không đến"</f>
        <v>Dưới 7 ngày hoặc không đến</v>
      </c>
      <c r="B64" s="28">
        <v>0</v>
      </c>
      <c r="C64" s="28">
        <f>B63-1</f>
        <v>6</v>
      </c>
      <c r="D64" s="33">
        <v>1</v>
      </c>
      <c r="E64" s="34">
        <f>B11-C64</f>
        <v>46361</v>
      </c>
      <c r="F64" s="34">
        <f>B11-B64</f>
        <v>46367</v>
      </c>
    </row>
    <row r="65" ht="40" customHeight="1" spans="1:6" s="1" customFormat="1" x14ac:dyDescent="0.25">
      <c r="A65" s="9" t="s">
        <v>99</v>
      </c>
      <c r="B65" s="9"/>
      <c r="C65" s="9"/>
      <c r="D65" s="9"/>
      <c r="E65" s="9"/>
      <c r="F65" s="9"/>
    </row>
    <row r="66" ht="20" customHeight="1" spans="1:6" s="1" customFormat="1" x14ac:dyDescent="0.25">
      <c r="A66" s="10" t="s">
        <v>100</v>
      </c>
      <c r="B66" s="10"/>
      <c r="C66" s="10"/>
      <c r="D66" s="10"/>
      <c r="E66" s="10"/>
      <c r="F66" s="10"/>
    </row>
    <row r="67" spans="1:6" s="1" customFormat="1" x14ac:dyDescent="0.25">
      <c r="A67" s="5" t="s">
        <v>101</v>
      </c>
      <c r="B67" s="26">
        <v>7</v>
      </c>
      <c r="C67" s="7" t="s">
        <v>102</v>
      </c>
      <c r="D67" s="7"/>
      <c r="E67" s="36">
        <f>E4+B67</f>
        <v>46335</v>
      </c>
      <c r="F67" s="36"/>
    </row>
    <row r="68" ht="30" customHeight="1" spans="1:6" s="1" customFormat="1" x14ac:dyDescent="0.25">
      <c r="A68" s="37" t="s">
        <v>103</v>
      </c>
      <c r="B68" s="37"/>
      <c r="C68" s="37"/>
      <c r="D68" s="37"/>
      <c r="E68" s="37"/>
      <c r="F68" s="37"/>
    </row>
    <row r="70" spans="1:6" s="1" customFormat="1" x14ac:dyDescent="0.25">
      <c r="A70" s="38" t="s">
        <v>104</v>
      </c>
      <c r="B70" s="38"/>
      <c r="C70" s="38"/>
      <c r="D70" s="38" t="s">
        <v>105</v>
      </c>
      <c r="E70" s="38"/>
      <c r="F70" s="38"/>
    </row>
    <row r="71" spans="1:6" s="1" customFormat="1" x14ac:dyDescent="0.25">
      <c r="A71" s="39" t="s">
        <v>106</v>
      </c>
      <c r="B71" s="39"/>
      <c r="C71" s="39"/>
      <c r="D71" s="39" t="s">
        <v>107</v>
      </c>
      <c r="E71" s="39"/>
      <c r="F71" s="39"/>
    </row>
    <row r="76" ht="18" customHeight="1" spans="1:6" s="1" customFormat="1" x14ac:dyDescent="0.25">
      <c r="A76" s="9" t="s">
        <v>108</v>
      </c>
      <c r="B76" s="9"/>
      <c r="C76" s="9"/>
      <c r="D76" s="9"/>
      <c r="E76" s="9"/>
      <c r="F76" s="9"/>
    </row>
  </sheetData>
  <mergeCells count="65">
    <mergeCell ref="A1:F1"/>
    <mergeCell ref="A2:F2"/>
    <mergeCell ref="A3:F3"/>
    <mergeCell ref="B4:C4"/>
    <mergeCell ref="E4:F4"/>
    <mergeCell ref="A5:F5"/>
    <mergeCell ref="A7:F7"/>
    <mergeCell ref="B8:F8"/>
    <mergeCell ref="B9:C9"/>
    <mergeCell ref="E9:F9"/>
    <mergeCell ref="B10:F10"/>
    <mergeCell ref="D13:F13"/>
    <mergeCell ref="B14:F14"/>
    <mergeCell ref="A16:F16"/>
    <mergeCell ref="B17:D17"/>
    <mergeCell ref="B18:D18"/>
    <mergeCell ref="B19:D19"/>
    <mergeCell ref="B20:D20"/>
    <mergeCell ref="A21:F21"/>
    <mergeCell ref="A23:F23"/>
    <mergeCell ref="A29:C29"/>
    <mergeCell ref="A30:C30"/>
    <mergeCell ref="A31:F31"/>
    <mergeCell ref="A33:F33"/>
    <mergeCell ref="C34:F34"/>
    <mergeCell ref="A35:C35"/>
    <mergeCell ref="A36:C36"/>
    <mergeCell ref="A37:C37"/>
    <mergeCell ref="A38:C38"/>
    <mergeCell ref="A39:E39"/>
    <mergeCell ref="A40:F40"/>
    <mergeCell ref="A42:F42"/>
    <mergeCell ref="A43:C43"/>
    <mergeCell ref="D43:F43"/>
    <mergeCell ref="A44:C44"/>
    <mergeCell ref="D44:F44"/>
    <mergeCell ref="A45:C45"/>
    <mergeCell ref="D45:F45"/>
    <mergeCell ref="A46:C46"/>
    <mergeCell ref="D46:F46"/>
    <mergeCell ref="A47:C47"/>
    <mergeCell ref="D47:F47"/>
    <mergeCell ref="A48:C48"/>
    <mergeCell ref="D48:F48"/>
    <mergeCell ref="A49:C49"/>
    <mergeCell ref="D49:F49"/>
    <mergeCell ref="A50:C50"/>
    <mergeCell ref="D50:F50"/>
    <mergeCell ref="A51:C51"/>
    <mergeCell ref="D51:F51"/>
    <mergeCell ref="A52:C52"/>
    <mergeCell ref="D52:F52"/>
    <mergeCell ref="A54:F54"/>
    <mergeCell ref="A55:F55"/>
    <mergeCell ref="A59:F59"/>
    <mergeCell ref="A65:F65"/>
    <mergeCell ref="A66:F66"/>
    <mergeCell ref="C67:D67"/>
    <mergeCell ref="E67:F67"/>
    <mergeCell ref="A68:F68"/>
    <mergeCell ref="A70:C70"/>
    <mergeCell ref="D70:F70"/>
    <mergeCell ref="A71:C71"/>
    <mergeCell ref="D71:F71"/>
    <mergeCell ref="A76:F76"/>
  </mergeCells>
  <dataValidations count="1">
    <dataValidation type="list" showErrorMessage="1" error="Chọn A hoặc B" sqref="B34">
      <formula1>"A,B"</formula1>
    </dataValidation>
  </dataValidations>
  <printOptions horizontalCentered="1"/>
  <pageMargins left="0.5" right="0.5" top="0.6" bottom="0.6"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howGridLines="0"/>
  </sheetViews>
  <sheetFormatPr defaultRowHeight="15" outlineLevelRow="0" outlineLevelCol="0" x14ac:dyDescent="55"/>
  <cols>
    <col min="1" max="1" width="4" customWidth="1"/>
    <col min="2" max="2" width="100" customWidth="1"/>
  </cols>
  <sheetData>
    <row r="1" spans="1:2" x14ac:dyDescent="0.25">
      <c r="A1" s="40" t="s">
        <v>109</v>
      </c>
      <c r="B1" s="41" t="s">
        <v>110</v>
      </c>
    </row>
    <row r="2" spans="1:2" x14ac:dyDescent="0.25">
      <c r="A2" s="40" t="s">
        <v>109</v>
      </c>
      <c r="B2" s="42" t="s">
        <v>109</v>
      </c>
    </row>
    <row r="3" spans="1:2" x14ac:dyDescent="0.25">
      <c r="A3" s="40" t="s">
        <v>111</v>
      </c>
      <c r="B3" s="42" t="s">
        <v>112</v>
      </c>
    </row>
    <row r="4" spans="1:2" x14ac:dyDescent="0.25">
      <c r="A4" s="40" t="s">
        <v>113</v>
      </c>
      <c r="B4" s="42" t="s">
        <v>114</v>
      </c>
    </row>
    <row r="5" spans="1:2" x14ac:dyDescent="0.25">
      <c r="A5" s="40" t="s">
        <v>115</v>
      </c>
      <c r="B5" s="42" t="s">
        <v>116</v>
      </c>
    </row>
    <row r="6" spans="1:2" x14ac:dyDescent="0.25">
      <c r="A6" s="40" t="s">
        <v>117</v>
      </c>
      <c r="B6" s="42" t="s">
        <v>118</v>
      </c>
    </row>
    <row r="7" spans="1:2" x14ac:dyDescent="0.25">
      <c r="A7" s="40" t="s">
        <v>119</v>
      </c>
      <c r="B7" s="42" t="s">
        <v>120</v>
      </c>
    </row>
    <row r="8" spans="1:2" x14ac:dyDescent="0.25">
      <c r="A8" s="40" t="s">
        <v>121</v>
      </c>
      <c r="B8" s="42" t="s">
        <v>122</v>
      </c>
    </row>
    <row r="9" spans="1:2" x14ac:dyDescent="0.25">
      <c r="A9" s="40" t="s">
        <v>123</v>
      </c>
      <c r="B9" s="42" t="s">
        <v>124</v>
      </c>
    </row>
    <row r="10" spans="1:2" x14ac:dyDescent="0.25">
      <c r="A10" s="40" t="s">
        <v>109</v>
      </c>
      <c r="B10" s="42" t="s">
        <v>109</v>
      </c>
    </row>
    <row r="11" spans="1:2" x14ac:dyDescent="0.25">
      <c r="A11" s="40" t="s">
        <v>109</v>
      </c>
      <c r="B11" s="42" t="s">
        <v>125</v>
      </c>
    </row>
    <row r="12" spans="1:2" x14ac:dyDescent="0.25">
      <c r="A12" s="40" t="s">
        <v>109</v>
      </c>
      <c r="B12" s="42" t="s">
        <v>126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Báo giá</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TourWell</dc:creator>
  <dc:title/>
  <dc:subject/>
  <dc:description/>
  <cp:keywords/>
  <cp:category/>
  <cp:lastModifiedBy>Unknown</cp:lastModifiedBy>
  <dcterms:created xsi:type="dcterms:W3CDTF">2026-10-27T05:53:48Z</dcterms:created>
  <dcterms:modified xsi:type="dcterms:W3CDTF">2026-10-27T05:53:48Z</dcterms:modified>
</cp:coreProperties>
</file>